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Budget Lines" sheetId="2" r:id="rId2"/>
    <sheet name="Monthly Plan" sheetId="3" r:id="rId3"/>
    <sheet name="Dashboard" sheetId="4" r:id="rId4"/>
    <sheet name="Scenario" sheetId="5" r:id="rId5"/>
    <sheet name="Savings" sheetId="6" r:id="rId6"/>
    <sheet name="Action Plan" sheetId="7" r:id="rId7"/>
  </sheets>
  <definedNames>
    <definedName name="_xlnm._FilterDatabase" localSheetId="6" hidden="1">'Action Plan'!$A$5:$G$10</definedName>
    <definedName name="_xlnm._FilterDatabase" localSheetId="1" hidden="1">'Budget Lines'!$A$5:$L$15</definedName>
  </definedNames>
  <calcPr calcId="124519" fullCalcOnLoad="1"/>
</workbook>
</file>

<file path=xl/sharedStrings.xml><?xml version="1.0" encoding="utf-8"?>
<sst xmlns="http://schemas.openxmlformats.org/spreadsheetml/2006/main" count="248" uniqueCount="170">
  <si>
    <t>09 / IT BUDGET PLANNER</t>
  </si>
  <si>
    <t>วางแผนและควบคุมงบประมาณ IT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</si>
  <si>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</si>
  <si>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</si>
  <si>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</si>
  <si>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</si>
  <si>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</si>
  <si>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</si>
  <si>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</si>
  <si>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</si>
  <si>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</si>
  <si>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</si>
  <si>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</si>
  <si>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</si>
  <si>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</si>
  <si>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</si>
  <si>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</si>
  <si>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</si>
  <si>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Budget Lines</t>
  </si>
  <si>
    <t>Budget, Actual, Commitment และ Forecast</t>
  </si>
  <si>
    <t>เหลือง = กรอก / ฟ้า = สูตร</t>
  </si>
  <si>
    <t>แทนข้อมูลตัวอย่าง</t>
  </si>
  <si>
    <t>Monthly Plan</t>
  </si>
  <si>
    <t>จังหวะใช้เงินและ Cash Need</t>
  </si>
  <si>
    <t>Dashboard</t>
  </si>
  <si>
    <t>Run/Change และ Variance</t>
  </si>
  <si>
    <t>Scenario</t>
  </si>
  <si>
    <t>Protect/Optimize/Invest</t>
  </si>
  <si>
    <t>Savings</t>
  </si>
  <si>
    <t>โอกาสลดต้นทุนที่มี Owner</t>
  </si>
  <si>
    <t>Action Plan</t>
  </si>
  <si>
    <t>การตัดสินใจและติดตาม</t>
  </si>
  <si>
    <t>หลักคิดที่ใช้</t>
  </si>
  <si>
    <t>01</t>
  </si>
  <si>
    <t>Actual อย่างเดียวไม่พอ ต้องรวม Commitment</t>
  </si>
  <si>
    <t>02</t>
  </si>
  <si>
    <t>แยก Run เพื่อรักษางานกับ Change เพื่อสร้างอนาคต</t>
  </si>
  <si>
    <t>03</t>
  </si>
  <si>
    <t>Savings ต้องมี Owner, Due และผลกระทบต่อบริการ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</si>
  <si>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</si>
  <si>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</si>
  <si>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IT BUDGET LINES</t>
  </si>
  <si>
    <t>Forecast = Actual YTD + Commitment + Estimate ที่เหลือ</t>
  </si>
  <si>
    <t>Category</t>
  </si>
  <si>
    <t>Item</t>
  </si>
  <si>
    <t>Owner</t>
  </si>
  <si>
    <t>Run/Change</t>
  </si>
  <si>
    <t>Priority</t>
  </si>
  <si>
    <t>Annual Budget</t>
  </si>
  <si>
    <t>Actual YTD</t>
  </si>
  <si>
    <t>Committed</t>
  </si>
  <si>
    <t>Remaining Est.</t>
  </si>
  <si>
    <t>Forecast</t>
  </si>
  <si>
    <t>Variance</t>
  </si>
  <si>
    <t>Risk / Note</t>
  </si>
  <si>
    <t>Cloud</t>
  </si>
  <si>
    <t>Cloud infrastructure</t>
  </si>
  <si>
    <t>Infra Lead</t>
  </si>
  <si>
    <t>Run</t>
  </si>
  <si>
    <t>Must</t>
  </si>
  <si>
    <t>ระบุ service / delivery impact</t>
  </si>
  <si>
    <t>Software</t>
  </si>
  <si>
    <t>Enterprise licenses</t>
  </si>
  <si>
    <t>Apps Lead</t>
  </si>
  <si>
    <t>Security</t>
  </si>
  <si>
    <t>Security operations</t>
  </si>
  <si>
    <t>CISO</t>
  </si>
  <si>
    <t>People</t>
  </si>
  <si>
    <t>Contractors</t>
  </si>
  <si>
    <t>Delivery Lead</t>
  </si>
  <si>
    <t>Should</t>
  </si>
  <si>
    <t>Projects</t>
  </si>
  <si>
    <t>ERP modernization</t>
  </si>
  <si>
    <t>PMO</t>
  </si>
  <si>
    <t>Change</t>
  </si>
  <si>
    <t>Data</t>
  </si>
  <si>
    <t>Analytics platform</t>
  </si>
  <si>
    <t>CDO</t>
  </si>
  <si>
    <t>AI</t>
  </si>
  <si>
    <t>AI pilots</t>
  </si>
  <si>
    <t>Innovation</t>
  </si>
  <si>
    <t>Could</t>
  </si>
  <si>
    <t>Workplace</t>
  </si>
  <si>
    <t>Device refresh</t>
  </si>
  <si>
    <t>IT Ops</t>
  </si>
  <si>
    <t>Network</t>
  </si>
  <si>
    <t>WAN &amp; connectivity</t>
  </si>
  <si>
    <t>Training</t>
  </si>
  <si>
    <t>Digital capability</t>
  </si>
  <si>
    <t>HR/IT</t>
  </si>
  <si>
    <t>MONTHLY SPEND PLAN</t>
  </si>
  <si>
    <t>ใช้ติดตาม Cash Need และรูปแบบใช้จ่ายผิดปกติ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</si>
  <si>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</si>
  <si>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</si>
  <si>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</si>
  <si>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</si>
  <si>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</si>
  <si>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</si>
  <si>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</si>
  <si>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</si>
  <si>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</si>
  <si>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</si>
  <si>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</si>
  <si>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</si>
  <si>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</si>
  <si>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Data &amp; AI</t>
  </si>
  <si>
    <t>Other</t>
  </si>
  <si>
    <t>IT BUDGET DASHBOARD</t>
  </si>
  <si>
    <t>Budget + Actual + Commitment + Forecast ในภาพเดียว</t>
  </si>
  <si>
    <t>ANNUAL BUDGET</t>
  </si>
  <si>
    <t>FORECAST</t>
  </si>
  <si>
    <t>VARIANCE</t>
  </si>
  <si>
    <t>RUN %</t>
  </si>
  <si>
    <t>OVER-BUDGET LINES</t>
  </si>
  <si>
    <t>MANAGEMENT INSIGHT</t>
  </si>
  <si>
    <t>BUDGET SCENARIOS</t>
  </si>
  <si>
    <t>Protect operations, optimize cost, or invest for growth</t>
  </si>
  <si>
    <t>Run Factor</t>
  </si>
  <si>
    <t>Change Factor</t>
  </si>
  <si>
    <t>Revised Forecast</t>
  </si>
  <si>
    <t>Decision</t>
  </si>
  <si>
    <t>Protect</t>
  </si>
  <si>
    <t>เลือกจาก Service Risk และ Strategic Benefit</t>
  </si>
  <si>
    <t>Base</t>
  </si>
  <si>
    <t>Optimize</t>
  </si>
  <si>
    <t>Invest</t>
  </si>
  <si>
    <t>SAVINGS PIPELINE</t>
  </si>
  <si>
    <t>Savings ที่ดีต้องไม่ย้ายต้นทุนหรือสร้าง Service Risk ที่แพงกว่า</t>
  </si>
  <si>
    <t>ID</t>
  </si>
  <si>
    <t>Opportunity</t>
  </si>
  <si>
    <t>Annual Saving</t>
  </si>
  <si>
    <t>One-time Cost</t>
  </si>
  <si>
    <t>Net Year 1</t>
  </si>
  <si>
    <t>Status</t>
  </si>
  <si>
    <t>Risk / Dependency</t>
  </si>
  <si>
    <t>S-01</t>
  </si>
  <si>
    <t>Rightsize idle resources</t>
  </si>
  <si>
    <t>ระบุ Owner</t>
  </si>
  <si>
    <t>Candidate</t>
  </si>
  <si>
    <t>ตรวจ service/security impact</t>
  </si>
  <si>
    <t>S-02</t>
  </si>
  <si>
    <t>Remove unused licenses</t>
  </si>
  <si>
    <t>S-03</t>
  </si>
  <si>
    <t>Vendor</t>
  </si>
  <si>
    <t>Consolidate support contracts</t>
  </si>
  <si>
    <t>S-04</t>
  </si>
  <si>
    <t>Extend refresh by risk tier</t>
  </si>
  <si>
    <t>S-05</t>
  </si>
  <si>
    <t>Renegotiate bandwidth tiers</t>
  </si>
  <si>
    <t>ACTION PLAN</t>
  </si>
  <si>
    <t>เปลี่ยน Insight ให้เป็นงานที่มีเจ้าของและเส้นตาย</t>
  </si>
  <si>
    <t>Trigger / Finding</t>
  </si>
  <si>
    <t>Recommended Action</t>
  </si>
  <si>
    <t>Due Date</t>
  </si>
  <si>
    <t>Evidence / Result</t>
  </si>
  <si>
    <t>P1</t>
  </si>
  <si>
    <t>Forecast &gt; Budget</t>
  </si>
  <si>
    <t>Freeze non-critical commitment ชั่วคราวและทำ reforecast กับ Owner</t>
  </si>
  <si>
    <t>ระบุเจ้าของ</t>
  </si>
  <si>
    <t>Not Started</t>
  </si>
  <si>
    <t>Must/Run มี funding gap</t>
  </si>
  <si>
    <t>ยืนยัน service, security และ compliance minimum ก่อนลดงบ</t>
  </si>
  <si>
    <t>P2</t>
  </si>
  <si>
    <t>Run &gt; 70%</t>
  </si>
  <si>
    <t>ทำ application/vendor rationalization และตั้งเป้า shift to Change</t>
  </si>
  <si>
    <t>Savings ไม่มี Owner</t>
  </si>
  <si>
    <t>ตัดออกจาก forecast จนมี owner, due และหลักฐาน</t>
  </si>
  <si>
    <t>P3</t>
  </si>
  <si>
    <t>มี headroom</t>
  </si>
  <si>
    <t>ลงทุน Change เฉพาะ initiative ที่มี Business Case และ Benefit Owner</t>
  </si>
</sst>
</file>

<file path=xl/styles.xml><?xml version="1.0" encoding="utf-8"?>
<styleSheet xmlns="http://schemas.openxmlformats.org/spreadsheetml/2006/main">
  <numFmts count="5">
    <numFmt numFmtId="164" formatCode="฿#,##0;[Red]-฿#,##0"/>
    <numFmt numFmtId="165" formatCode="฿#,##0"/>
    <numFmt numFmtId="166" formatCode="0.0%"/>
    <numFmt numFmtId="167" formatCode="#,##0.0"/>
    <numFmt numFmtId="168" formatCode="dd mmm yyyy"/>
  </numFmts>
  <fonts count="11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7"/>
      <color rgb="FF6EE7FF"/>
      <name val="Calibri"/>
      <family val="2"/>
      <scheme val="minor"/>
    </font>
    <font>
      <b/>
      <sz val="19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4" fontId="5" fillId="7" borderId="1" xfId="0" applyNumberFormat="1" applyFont="1" applyFill="1" applyBorder="1"/>
    <xf numFmtId="0" fontId="8" fillId="5" borderId="0" xfId="0" applyFont="1" applyFill="1" applyAlignment="1">
      <alignment horizontal="center" vertical="center"/>
    </xf>
    <xf numFmtId="165" fontId="9" fillId="5" borderId="0" xfId="0" applyNumberFormat="1" applyFont="1" applyFill="1" applyAlignment="1">
      <alignment horizontal="center" vertical="center"/>
    </xf>
    <xf numFmtId="166" fontId="10" fillId="5" borderId="0" xfId="0" applyNumberFormat="1" applyFont="1" applyFill="1" applyAlignment="1">
      <alignment horizontal="center" vertical="center"/>
    </xf>
    <xf numFmtId="167" fontId="10" fillId="5" borderId="0" xfId="0" applyNumberFormat="1" applyFont="1" applyFill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166" fontId="5" fillId="6" borderId="1" xfId="0" applyNumberFormat="1" applyFont="1" applyFill="1" applyBorder="1" applyProtection="1">
      <protection locked="0"/>
    </xf>
    <xf numFmtId="168" fontId="5" fillId="6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Budget vs Forecast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Budget</c:v>
          </c:tx>
          <c:cat>
            <c:strRef>
              <c:f>'Budget Lines'!$A$6:$A$15</c:f>
              <c:strCache>
                <c:ptCount val="10"/>
                <c:pt idx="0">
                  <c:v>Cloud</c:v>
                </c:pt>
                <c:pt idx="1">
                  <c:v>Software</c:v>
                </c:pt>
                <c:pt idx="2">
                  <c:v>Security</c:v>
                </c:pt>
                <c:pt idx="3">
                  <c:v>People</c:v>
                </c:pt>
                <c:pt idx="4">
                  <c:v>Projects</c:v>
                </c:pt>
                <c:pt idx="5">
                  <c:v>Data</c:v>
                </c:pt>
                <c:pt idx="6">
                  <c:v>AI</c:v>
                </c:pt>
                <c:pt idx="7">
                  <c:v>Workplace</c:v>
                </c:pt>
                <c:pt idx="8">
                  <c:v>Network</c:v>
                </c:pt>
                <c:pt idx="9">
                  <c:v>Training</c:v>
                </c:pt>
              </c:strCache>
            </c:strRef>
          </c:cat>
          <c:val>
            <c:numRef>
              <c:f>'Budget Lines'!$F$6:$F$15</c:f>
              <c:numCache>
                <c:formatCode>General</c:formatCode>
                <c:ptCount val="10"/>
                <c:pt idx="0">
                  <c:v>3600000</c:v>
                </c:pt>
                <c:pt idx="1">
                  <c:v>2800000</c:v>
                </c:pt>
                <c:pt idx="2">
                  <c:v>2200000</c:v>
                </c:pt>
                <c:pt idx="3">
                  <c:v>1800000</c:v>
                </c:pt>
                <c:pt idx="4">
                  <c:v>5200000</c:v>
                </c:pt>
                <c:pt idx="5">
                  <c:v>2400000</c:v>
                </c:pt>
                <c:pt idx="6">
                  <c:v>1200000</c:v>
                </c:pt>
                <c:pt idx="7">
                  <c:v>1600000</c:v>
                </c:pt>
                <c:pt idx="8">
                  <c:v>1300000</c:v>
                </c:pt>
                <c:pt idx="9">
                  <c:v>650000</c:v>
                </c:pt>
              </c:numCache>
            </c:numRef>
          </c:val>
        </c:ser>
        <c:ser>
          <c:idx val="1"/>
          <c:order val="1"/>
          <c:tx>
            <c:v>Forecast</c:v>
          </c:tx>
          <c:cat>
            <c:strRef>
              <c:f>'Budget Lines'!$A$6:$A$15</c:f>
              <c:strCache>
                <c:ptCount val="10"/>
                <c:pt idx="0">
                  <c:v>Cloud</c:v>
                </c:pt>
                <c:pt idx="1">
                  <c:v>Software</c:v>
                </c:pt>
                <c:pt idx="2">
                  <c:v>Security</c:v>
                </c:pt>
                <c:pt idx="3">
                  <c:v>People</c:v>
                </c:pt>
                <c:pt idx="4">
                  <c:v>Projects</c:v>
                </c:pt>
                <c:pt idx="5">
                  <c:v>Data</c:v>
                </c:pt>
                <c:pt idx="6">
                  <c:v>AI</c:v>
                </c:pt>
                <c:pt idx="7">
                  <c:v>Workplace</c:v>
                </c:pt>
                <c:pt idx="8">
                  <c:v>Network</c:v>
                </c:pt>
                <c:pt idx="9">
                  <c:v>Training</c:v>
                </c:pt>
              </c:strCache>
            </c:strRef>
          </c:cat>
          <c:val>
            <c:numRef>
              <c:f>'Budget Lines'!$J$6:$J$15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5</xdr:col>
      <xdr:colOff>390525</xdr:colOff>
      <xdr:row>27</xdr:row>
      <xdr:rowOff>209550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3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2" spans="1:10" ht="25" customHeight="1">
      <c r="A22" s="3" t="s">
        <v>32</v>
      </c>
      <c r="B22" s="3"/>
      <c r="C22" s="3"/>
      <c r="D22" s="3"/>
      <c r="E22" s="3"/>
      <c r="F22" s="3"/>
      <c r="G22" s="3"/>
      <c r="H22" s="3"/>
      <c r="I22" s="3"/>
      <c r="J22" s="3"/>
    </row>
    <row r="24" spans="1:10" ht="20" customHeight="1">
      <c r="A24" s="4" t="s">
        <v>33</v>
      </c>
      <c r="B24" s="5" t="s">
        <v>34</v>
      </c>
      <c r="C24" s="5"/>
      <c r="D24" s="5"/>
      <c r="E24" s="5"/>
      <c r="F24" s="5"/>
      <c r="G24" s="5"/>
      <c r="H24" s="5"/>
      <c r="I24" s="5"/>
      <c r="J24" s="5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9" spans="1:10" ht="25" customHeight="1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</row>
    <row r="31" spans="1:10" ht="34" customHeight="1">
      <c r="A31" s="7" t="s">
        <v>40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ht="20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2:J22"/>
    <mergeCell ref="B24:J24"/>
    <mergeCell ref="B25:J25"/>
    <mergeCell ref="B26:J26"/>
    <mergeCell ref="A29:J29"/>
    <mergeCell ref="A31:J33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L15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0.7109375" customWidth="1"/>
    <col min="2" max="2" width="30.7109375" customWidth="1"/>
    <col min="3" max="3" width="20.7109375" customWidth="1"/>
    <col min="4" max="4" width="15.7109375" customWidth="1"/>
    <col min="5" max="5" width="17.7109375" customWidth="1"/>
    <col min="6" max="10" width="18.7109375" customWidth="1"/>
    <col min="11" max="11" width="20.7109375" customWidth="1"/>
    <col min="12" max="12" width="30.7109375" customWidth="1"/>
  </cols>
  <sheetData>
    <row r="1" spans="1:12" ht="34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2" ht="25" customHeight="1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</row>
    <row r="5" spans="1:12" ht="30" customHeight="1">
      <c r="A5" s="6" t="s">
        <v>43</v>
      </c>
      <c r="B5" s="6" t="s">
        <v>44</v>
      </c>
      <c r="C5" s="6" t="s">
        <v>45</v>
      </c>
      <c r="D5" s="6" t="s">
        <v>46</v>
      </c>
      <c r="E5" s="6" t="s">
        <v>47</v>
      </c>
      <c r="F5" s="6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</row>
    <row r="6" spans="1:12" ht="20" customHeight="1">
      <c r="A6" s="8" t="s">
        <v>55</v>
      </c>
      <c r="B6" s="8" t="s">
        <v>56</v>
      </c>
      <c r="C6" s="8" t="s">
        <v>57</v>
      </c>
      <c r="D6" s="8" t="s">
        <v>58</v>
      </c>
      <c r="E6" s="8" t="s">
        <v>59</v>
      </c>
      <c r="F6" s="9">
        <v>3600000</v>
      </c>
      <c r="G6" s="9">
        <v>2300000</v>
      </c>
      <c r="H6" s="9">
        <v>900000</v>
      </c>
      <c r="I6" s="9">
        <v>550000</v>
      </c>
      <c r="J6" s="10">
        <f>G6+H6+I6</f>
        <v>0</v>
      </c>
      <c r="K6" s="10">
        <f>F6-J6</f>
        <v>0</v>
      </c>
      <c r="L6" s="8" t="s">
        <v>60</v>
      </c>
    </row>
    <row r="7" spans="1:12" ht="20" customHeight="1">
      <c r="A7" s="8" t="s">
        <v>61</v>
      </c>
      <c r="B7" s="8" t="s">
        <v>62</v>
      </c>
      <c r="C7" s="8" t="s">
        <v>63</v>
      </c>
      <c r="D7" s="8" t="s">
        <v>58</v>
      </c>
      <c r="E7" s="8" t="s">
        <v>59</v>
      </c>
      <c r="F7" s="9">
        <v>2800000</v>
      </c>
      <c r="G7" s="9">
        <v>1900000</v>
      </c>
      <c r="H7" s="9">
        <v>500000</v>
      </c>
      <c r="I7" s="9">
        <v>450000</v>
      </c>
      <c r="J7" s="10">
        <f>G7+H7+I7</f>
        <v>0</v>
      </c>
      <c r="K7" s="10">
        <f>F7-J7</f>
        <v>0</v>
      </c>
      <c r="L7" s="8" t="s">
        <v>60</v>
      </c>
    </row>
    <row r="8" spans="1:12" ht="20" customHeight="1">
      <c r="A8" s="8" t="s">
        <v>64</v>
      </c>
      <c r="B8" s="8" t="s">
        <v>65</v>
      </c>
      <c r="C8" s="8" t="s">
        <v>66</v>
      </c>
      <c r="D8" s="8" t="s">
        <v>58</v>
      </c>
      <c r="E8" s="8" t="s">
        <v>59</v>
      </c>
      <c r="F8" s="9">
        <v>2200000</v>
      </c>
      <c r="G8" s="9">
        <v>1250000</v>
      </c>
      <c r="H8" s="9">
        <v>600000</v>
      </c>
      <c r="I8" s="9">
        <v>450000</v>
      </c>
      <c r="J8" s="10">
        <f>G8+H8+I8</f>
        <v>0</v>
      </c>
      <c r="K8" s="10">
        <f>F8-J8</f>
        <v>0</v>
      </c>
      <c r="L8" s="8" t="s">
        <v>60</v>
      </c>
    </row>
    <row r="9" spans="1:12" ht="20" customHeight="1">
      <c r="A9" s="8" t="s">
        <v>67</v>
      </c>
      <c r="B9" s="8" t="s">
        <v>68</v>
      </c>
      <c r="C9" s="8" t="s">
        <v>69</v>
      </c>
      <c r="D9" s="8" t="s">
        <v>58</v>
      </c>
      <c r="E9" s="8" t="s">
        <v>70</v>
      </c>
      <c r="F9" s="9">
        <v>1800000</v>
      </c>
      <c r="G9" s="9">
        <v>900000</v>
      </c>
      <c r="H9" s="9">
        <v>400000</v>
      </c>
      <c r="I9" s="9">
        <v>550000</v>
      </c>
      <c r="J9" s="10">
        <f>G9+H9+I9</f>
        <v>0</v>
      </c>
      <c r="K9" s="10">
        <f>F9-J9</f>
        <v>0</v>
      </c>
      <c r="L9" s="8" t="s">
        <v>60</v>
      </c>
    </row>
    <row r="10" spans="1:12" ht="20" customHeight="1">
      <c r="A10" s="8" t="s">
        <v>71</v>
      </c>
      <c r="B10" s="8" t="s">
        <v>72</v>
      </c>
      <c r="C10" s="8" t="s">
        <v>73</v>
      </c>
      <c r="D10" s="8" t="s">
        <v>74</v>
      </c>
      <c r="E10" s="8" t="s">
        <v>59</v>
      </c>
      <c r="F10" s="9">
        <v>5200000</v>
      </c>
      <c r="G10" s="9">
        <v>2600000</v>
      </c>
      <c r="H10" s="9">
        <v>1800000</v>
      </c>
      <c r="I10" s="9">
        <v>1200000</v>
      </c>
      <c r="J10" s="10">
        <f>G10+H10+I10</f>
        <v>0</v>
      </c>
      <c r="K10" s="10">
        <f>F10-J10</f>
        <v>0</v>
      </c>
      <c r="L10" s="8" t="s">
        <v>60</v>
      </c>
    </row>
    <row r="11" spans="1:12" ht="20" customHeight="1">
      <c r="A11" s="8" t="s">
        <v>75</v>
      </c>
      <c r="B11" s="8" t="s">
        <v>76</v>
      </c>
      <c r="C11" s="8" t="s">
        <v>77</v>
      </c>
      <c r="D11" s="8" t="s">
        <v>74</v>
      </c>
      <c r="E11" s="8" t="s">
        <v>70</v>
      </c>
      <c r="F11" s="9">
        <v>2400000</v>
      </c>
      <c r="G11" s="9">
        <v>950000</v>
      </c>
      <c r="H11" s="9">
        <v>700000</v>
      </c>
      <c r="I11" s="9">
        <v>900000</v>
      </c>
      <c r="J11" s="10">
        <f>G11+H11+I11</f>
        <v>0</v>
      </c>
      <c r="K11" s="10">
        <f>F11-J11</f>
        <v>0</v>
      </c>
      <c r="L11" s="8" t="s">
        <v>60</v>
      </c>
    </row>
    <row r="12" spans="1:12" ht="20" customHeight="1">
      <c r="A12" s="8" t="s">
        <v>78</v>
      </c>
      <c r="B12" s="8" t="s">
        <v>79</v>
      </c>
      <c r="C12" s="8" t="s">
        <v>80</v>
      </c>
      <c r="D12" s="8" t="s">
        <v>74</v>
      </c>
      <c r="E12" s="8" t="s">
        <v>81</v>
      </c>
      <c r="F12" s="9">
        <v>1200000</v>
      </c>
      <c r="G12" s="9">
        <v>350000</v>
      </c>
      <c r="H12" s="9">
        <v>250000</v>
      </c>
      <c r="I12" s="9">
        <v>500000</v>
      </c>
      <c r="J12" s="10">
        <f>G12+H12+I12</f>
        <v>0</v>
      </c>
      <c r="K12" s="10">
        <f>F12-J12</f>
        <v>0</v>
      </c>
      <c r="L12" s="8" t="s">
        <v>60</v>
      </c>
    </row>
    <row r="13" spans="1:12" ht="20" customHeight="1">
      <c r="A13" s="8" t="s">
        <v>82</v>
      </c>
      <c r="B13" s="8" t="s">
        <v>83</v>
      </c>
      <c r="C13" s="8" t="s">
        <v>84</v>
      </c>
      <c r="D13" s="8" t="s">
        <v>74</v>
      </c>
      <c r="E13" s="8" t="s">
        <v>70</v>
      </c>
      <c r="F13" s="9">
        <v>1600000</v>
      </c>
      <c r="G13" s="9">
        <v>680000</v>
      </c>
      <c r="H13" s="9">
        <v>500000</v>
      </c>
      <c r="I13" s="9">
        <v>520000</v>
      </c>
      <c r="J13" s="10">
        <f>G13+H13+I13</f>
        <v>0</v>
      </c>
      <c r="K13" s="10">
        <f>F13-J13</f>
        <v>0</v>
      </c>
      <c r="L13" s="8" t="s">
        <v>60</v>
      </c>
    </row>
    <row r="14" spans="1:12" ht="20" customHeight="1">
      <c r="A14" s="8" t="s">
        <v>85</v>
      </c>
      <c r="B14" s="8" t="s">
        <v>86</v>
      </c>
      <c r="C14" s="8" t="s">
        <v>57</v>
      </c>
      <c r="D14" s="8" t="s">
        <v>58</v>
      </c>
      <c r="E14" s="8" t="s">
        <v>59</v>
      </c>
      <c r="F14" s="9">
        <v>1300000</v>
      </c>
      <c r="G14" s="9">
        <v>760000</v>
      </c>
      <c r="H14" s="9">
        <v>300000</v>
      </c>
      <c r="I14" s="9">
        <v>260000</v>
      </c>
      <c r="J14" s="10">
        <f>G14+H14+I14</f>
        <v>0</v>
      </c>
      <c r="K14" s="10">
        <f>F14-J14</f>
        <v>0</v>
      </c>
      <c r="L14" s="8" t="s">
        <v>60</v>
      </c>
    </row>
    <row r="15" spans="1:12" ht="20" customHeight="1">
      <c r="A15" s="8" t="s">
        <v>87</v>
      </c>
      <c r="B15" s="8" t="s">
        <v>88</v>
      </c>
      <c r="C15" s="8" t="s">
        <v>89</v>
      </c>
      <c r="D15" s="8" t="s">
        <v>74</v>
      </c>
      <c r="E15" s="8" t="s">
        <v>70</v>
      </c>
      <c r="F15" s="9">
        <v>650000</v>
      </c>
      <c r="G15" s="9">
        <v>210000</v>
      </c>
      <c r="H15" s="9">
        <v>100000</v>
      </c>
      <c r="I15" s="9">
        <v>300000</v>
      </c>
      <c r="J15" s="10">
        <f>G15+H15+I15</f>
        <v>0</v>
      </c>
      <c r="K15" s="10">
        <f>F15-J15</f>
        <v>0</v>
      </c>
      <c r="L15" s="8" t="s">
        <v>60</v>
      </c>
    </row>
  </sheetData>
  <sheetProtection sheet="1" objects="1" scenarios="1" sort="0" autoFilter="0"/>
  <autoFilter ref="A5:L15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N12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4.7109375" customWidth="1"/>
    <col min="2" max="13" width="16.7109375" customWidth="1"/>
    <col min="14" max="14" width="18.7109375" customWidth="1"/>
  </cols>
  <sheetData>
    <row r="1" spans="1:14" ht="34" customHeight="1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5" customHeight="1">
      <c r="A2" s="2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5" spans="1:14" ht="30" customHeight="1">
      <c r="A5" s="6" t="s">
        <v>43</v>
      </c>
      <c r="B5" s="6" t="s">
        <v>92</v>
      </c>
      <c r="C5" s="6" t="s">
        <v>93</v>
      </c>
      <c r="D5" s="6" t="s">
        <v>94</v>
      </c>
      <c r="E5" s="6" t="s">
        <v>95</v>
      </c>
      <c r="F5" s="6" t="s">
        <v>96</v>
      </c>
      <c r="G5" s="6" t="s">
        <v>97</v>
      </c>
      <c r="H5" s="6" t="s">
        <v>98</v>
      </c>
      <c r="I5" s="6" t="s">
        <v>99</v>
      </c>
      <c r="J5" s="6" t="s">
        <v>100</v>
      </c>
      <c r="K5" s="6" t="s">
        <v>101</v>
      </c>
      <c r="L5" s="6" t="s">
        <v>102</v>
      </c>
      <c r="M5" s="6" t="s">
        <v>103</v>
      </c>
      <c r="N5" s="6" t="s">
        <v>104</v>
      </c>
    </row>
    <row r="6" spans="1:14" ht="20" customHeight="1">
      <c r="A6" s="8" t="s">
        <v>55</v>
      </c>
      <c r="B6" s="9">
        <v>290000</v>
      </c>
      <c r="C6" s="9">
        <v>300000</v>
      </c>
      <c r="D6" s="9">
        <v>300000</v>
      </c>
      <c r="E6" s="9">
        <v>310000</v>
      </c>
      <c r="F6" s="9">
        <v>310000</v>
      </c>
      <c r="G6" s="9">
        <v>320000</v>
      </c>
      <c r="H6" s="9">
        <v>320000</v>
      </c>
      <c r="I6" s="9">
        <v>330000</v>
      </c>
      <c r="J6" s="9">
        <v>330000</v>
      </c>
      <c r="K6" s="9">
        <v>340000</v>
      </c>
      <c r="L6" s="9">
        <v>350000</v>
      </c>
      <c r="M6" s="9">
        <v>400000</v>
      </c>
      <c r="N6" s="10">
        <f>SUM(B6:M6)</f>
        <v>0</v>
      </c>
    </row>
    <row r="7" spans="1:14" ht="20" customHeight="1">
      <c r="A7" s="8" t="s">
        <v>61</v>
      </c>
      <c r="B7" s="9">
        <v>400000</v>
      </c>
      <c r="C7" s="9">
        <v>150000</v>
      </c>
      <c r="D7" s="9">
        <v>150000</v>
      </c>
      <c r="E7" s="9">
        <v>150000</v>
      </c>
      <c r="F7" s="9">
        <v>350000</v>
      </c>
      <c r="G7" s="9">
        <v>150000</v>
      </c>
      <c r="H7" s="9">
        <v>150000</v>
      </c>
      <c r="I7" s="9">
        <v>150000</v>
      </c>
      <c r="J7" s="9">
        <v>300000</v>
      </c>
      <c r="K7" s="9">
        <v>150000</v>
      </c>
      <c r="L7" s="9">
        <v>300000</v>
      </c>
      <c r="M7" s="9">
        <v>300000</v>
      </c>
      <c r="N7" s="10">
        <f>SUM(B7:M7)</f>
        <v>0</v>
      </c>
    </row>
    <row r="8" spans="1:14" ht="20" customHeight="1">
      <c r="A8" s="8" t="s">
        <v>64</v>
      </c>
      <c r="B8" s="9">
        <v>180000</v>
      </c>
      <c r="C8" s="9">
        <v>180000</v>
      </c>
      <c r="D8" s="9">
        <v>180000</v>
      </c>
      <c r="E8" s="9">
        <v>180000</v>
      </c>
      <c r="F8" s="9">
        <v>180000</v>
      </c>
      <c r="G8" s="9">
        <v>180000</v>
      </c>
      <c r="H8" s="9">
        <v>180000</v>
      </c>
      <c r="I8" s="9">
        <v>180000</v>
      </c>
      <c r="J8" s="9">
        <v>180000</v>
      </c>
      <c r="K8" s="9">
        <v>180000</v>
      </c>
      <c r="L8" s="9">
        <v>180000</v>
      </c>
      <c r="M8" s="9">
        <v>180000</v>
      </c>
      <c r="N8" s="10">
        <f>SUM(B8:M8)</f>
        <v>0</v>
      </c>
    </row>
    <row r="9" spans="1:14" ht="20" customHeight="1">
      <c r="A9" s="8" t="s">
        <v>67</v>
      </c>
      <c r="B9" s="9">
        <v>150000</v>
      </c>
      <c r="C9" s="9">
        <v>150000</v>
      </c>
      <c r="D9" s="9">
        <v>150000</v>
      </c>
      <c r="E9" s="9">
        <v>150000</v>
      </c>
      <c r="F9" s="9">
        <v>150000</v>
      </c>
      <c r="G9" s="9">
        <v>150000</v>
      </c>
      <c r="H9" s="9">
        <v>150000</v>
      </c>
      <c r="I9" s="9">
        <v>150000</v>
      </c>
      <c r="J9" s="9">
        <v>150000</v>
      </c>
      <c r="K9" s="9">
        <v>150000</v>
      </c>
      <c r="L9" s="9">
        <v>150000</v>
      </c>
      <c r="M9" s="9">
        <v>150000</v>
      </c>
      <c r="N9" s="10">
        <f>SUM(B9:M9)</f>
        <v>0</v>
      </c>
    </row>
    <row r="10" spans="1:14" ht="20" customHeight="1">
      <c r="A10" s="8" t="s">
        <v>71</v>
      </c>
      <c r="B10" s="9">
        <v>250000</v>
      </c>
      <c r="C10" s="9">
        <v>300000</v>
      </c>
      <c r="D10" s="9">
        <v>350000</v>
      </c>
      <c r="E10" s="9">
        <v>400000</v>
      </c>
      <c r="F10" s="9">
        <v>450000</v>
      </c>
      <c r="G10" s="9">
        <v>500000</v>
      </c>
      <c r="H10" s="9">
        <v>550000</v>
      </c>
      <c r="I10" s="9">
        <v>550000</v>
      </c>
      <c r="J10" s="9">
        <v>500000</v>
      </c>
      <c r="K10" s="9">
        <v>450000</v>
      </c>
      <c r="L10" s="9">
        <v>450000</v>
      </c>
      <c r="M10" s="9">
        <v>450000</v>
      </c>
      <c r="N10" s="10">
        <f>SUM(B10:M10)</f>
        <v>0</v>
      </c>
    </row>
    <row r="11" spans="1:14" ht="20" customHeight="1">
      <c r="A11" s="8" t="s">
        <v>105</v>
      </c>
      <c r="B11" s="9">
        <v>120000</v>
      </c>
      <c r="C11" s="9">
        <v>150000</v>
      </c>
      <c r="D11" s="9">
        <v>180000</v>
      </c>
      <c r="E11" s="9">
        <v>220000</v>
      </c>
      <c r="F11" s="9">
        <v>250000</v>
      </c>
      <c r="G11" s="9">
        <v>300000</v>
      </c>
      <c r="H11" s="9">
        <v>320000</v>
      </c>
      <c r="I11" s="9">
        <v>350000</v>
      </c>
      <c r="J11" s="9">
        <v>350000</v>
      </c>
      <c r="K11" s="9">
        <v>350000</v>
      </c>
      <c r="L11" s="9">
        <v>350000</v>
      </c>
      <c r="M11" s="9">
        <v>310000</v>
      </c>
      <c r="N11" s="10">
        <f>SUM(B11:M11)</f>
        <v>0</v>
      </c>
    </row>
    <row r="12" spans="1:14" ht="20" customHeight="1">
      <c r="A12" s="8" t="s">
        <v>106</v>
      </c>
      <c r="B12" s="9">
        <v>180000</v>
      </c>
      <c r="C12" s="9">
        <v>170000</v>
      </c>
      <c r="D12" s="9">
        <v>160000</v>
      </c>
      <c r="E12" s="9">
        <v>190000</v>
      </c>
      <c r="F12" s="9">
        <v>180000</v>
      </c>
      <c r="G12" s="9">
        <v>190000</v>
      </c>
      <c r="H12" s="9">
        <v>200000</v>
      </c>
      <c r="I12" s="9">
        <v>190000</v>
      </c>
      <c r="J12" s="9">
        <v>210000</v>
      </c>
      <c r="K12" s="9">
        <v>200000</v>
      </c>
      <c r="L12" s="9">
        <v>210000</v>
      </c>
      <c r="M12" s="9">
        <v>210000</v>
      </c>
      <c r="N12" s="10">
        <f>SUM(B12:M12)</f>
        <v>0</v>
      </c>
    </row>
  </sheetData>
  <sheetProtection sheet="1" objects="1" scenarios="1" sort="0" autoFilter="0"/>
  <mergeCells count="2">
    <mergeCell ref="A1:N1"/>
    <mergeCell ref="A2:N2"/>
  </mergeCell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2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107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1" t="s">
        <v>109</v>
      </c>
      <c r="B5" s="11"/>
      <c r="C5" s="11" t="s">
        <v>110</v>
      </c>
      <c r="D5" s="11"/>
      <c r="E5" s="11" t="s">
        <v>111</v>
      </c>
      <c r="F5" s="11"/>
      <c r="G5" s="11" t="s">
        <v>112</v>
      </c>
      <c r="H5" s="11"/>
      <c r="I5" s="11" t="s">
        <v>113</v>
      </c>
      <c r="J5" s="11"/>
    </row>
    <row r="6" spans="1:10" ht="20" customHeight="1">
      <c r="A6" s="12">
        <f>SUM('Budget Lines'!F6:F15)</f>
        <v>0</v>
      </c>
      <c r="B6" s="12"/>
      <c r="C6" s="12">
        <f>SUM('Budget Lines'!J6:J15)</f>
        <v>0</v>
      </c>
      <c r="D6" s="12"/>
      <c r="E6" s="12">
        <f>B6-D6</f>
        <v>0</v>
      </c>
      <c r="F6" s="12"/>
      <c r="G6" s="13">
        <f>IFERROR(SUMIF('Budget Lines'!D6:D15,"Run",'Budget Lines'!J6:J15)/D6,0)</f>
        <v>0</v>
      </c>
      <c r="H6" s="13"/>
      <c r="I6" s="14">
        <f>COUNTIF('Budget Lines'!K6:K15,"&lt;0")</f>
        <v>0</v>
      </c>
      <c r="J6" s="14"/>
    </row>
    <row r="7" spans="1:10" ht="20" customHeight="1">
      <c r="A7" s="12"/>
      <c r="B7" s="12"/>
      <c r="C7" s="12"/>
      <c r="D7" s="12"/>
      <c r="E7" s="12"/>
      <c r="F7" s="12"/>
      <c r="G7" s="13"/>
      <c r="H7" s="13"/>
      <c r="I7" s="14"/>
      <c r="J7" s="14"/>
    </row>
    <row r="9" spans="1:10" ht="25" customHeight="1">
      <c r="A9" s="3" t="s">
        <v>114</v>
      </c>
      <c r="B9" s="3"/>
      <c r="C9" s="3"/>
      <c r="D9" s="3"/>
      <c r="E9" s="3"/>
      <c r="F9" s="3"/>
      <c r="G9" s="3"/>
      <c r="H9" s="3"/>
      <c r="I9" s="3"/>
      <c r="J9" s="3"/>
    </row>
    <row r="10" spans="1:10" ht="20" customHeight="1">
      <c r="A10" s="15">
        <f>IF(F6&lt;0,"Forecast เกินงบ: ปกป้อง Must/Run ก่อน แล้วทบทวน Scope, Timing และ Commercial ของรายการที่เกิน","Forecast ยังอยู่ในงบ: กัน Reserve และยืนยันว่า Change spend เชื่อมกับ Benefit")</f>
        <v>0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20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20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</row>
  </sheetData>
  <mergeCells count="14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A10:J12"/>
  </mergeCells>
  <pageMargins left="0.35" right="0.35" top="0.55" bottom="0.55" header="0.3" footer="0.3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9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2.7109375" customWidth="1"/>
    <col min="2" max="4" width="18.7109375" customWidth="1"/>
    <col min="5" max="6" width="22.7109375" customWidth="1"/>
    <col min="7" max="7" width="38.7109375" customWidth="1"/>
    <col min="8" max="10" width="18.7109375" customWidth="1"/>
  </cols>
  <sheetData>
    <row r="1" spans="1:10" ht="34" customHeight="1">
      <c r="A1" s="1" t="s">
        <v>115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116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26</v>
      </c>
      <c r="B5" s="6" t="s">
        <v>117</v>
      </c>
      <c r="C5" s="6" t="s">
        <v>118</v>
      </c>
      <c r="D5" s="6" t="s">
        <v>28</v>
      </c>
      <c r="E5" s="6" t="s">
        <v>119</v>
      </c>
      <c r="F5" s="6" t="s">
        <v>53</v>
      </c>
      <c r="G5" s="6" t="s">
        <v>120</v>
      </c>
    </row>
    <row r="6" spans="1:10" ht="20" customHeight="1">
      <c r="A6" s="8" t="s">
        <v>121</v>
      </c>
      <c r="B6" s="16">
        <v>1.02</v>
      </c>
      <c r="C6" s="16">
        <v>0.75</v>
      </c>
      <c r="D6" s="9">
        <v>250000</v>
      </c>
      <c r="E6" s="10">
        <f>SUMIF('Budget Lines'!D6:D15,"Run",'Budget Lines'!J6:J15)*B6+SUMIF('Budget Lines'!D6:D15,"Change",'Budget Lines'!J6:J15)*C6-D6</f>
        <v>0</v>
      </c>
      <c r="F6" s="10">
        <f>Dashboard!B6-E6</f>
        <v>0</v>
      </c>
      <c r="G6" s="5" t="s">
        <v>122</v>
      </c>
    </row>
    <row r="7" spans="1:10" ht="20" customHeight="1">
      <c r="A7" s="8" t="s">
        <v>123</v>
      </c>
      <c r="B7" s="16">
        <v>1</v>
      </c>
      <c r="C7" s="16">
        <v>1</v>
      </c>
      <c r="D7" s="9">
        <v>0</v>
      </c>
      <c r="E7" s="10">
        <f>SUMIF('Budget Lines'!D6:D15,"Run",'Budget Lines'!J6:J15)*B7+SUMIF('Budget Lines'!D6:D15,"Change",'Budget Lines'!J6:J15)*C7-D7</f>
        <v>0</v>
      </c>
      <c r="F7" s="10">
        <f>Dashboard!B6-E7</f>
        <v>0</v>
      </c>
      <c r="G7" s="5" t="s">
        <v>122</v>
      </c>
    </row>
    <row r="8" spans="1:10" ht="20" customHeight="1">
      <c r="A8" s="8" t="s">
        <v>124</v>
      </c>
      <c r="B8" s="16">
        <v>0.9399999999999999</v>
      </c>
      <c r="C8" s="16">
        <v>0.9</v>
      </c>
      <c r="D8" s="9">
        <v>850000</v>
      </c>
      <c r="E8" s="10">
        <f>SUMIF('Budget Lines'!D6:D15,"Run",'Budget Lines'!J6:J15)*B8+SUMIF('Budget Lines'!D6:D15,"Change",'Budget Lines'!J6:J15)*C8-D8</f>
        <v>0</v>
      </c>
      <c r="F8" s="10">
        <f>Dashboard!B6-E8</f>
        <v>0</v>
      </c>
      <c r="G8" s="5" t="s">
        <v>122</v>
      </c>
    </row>
    <row r="9" spans="1:10" ht="20" customHeight="1">
      <c r="A9" s="8" t="s">
        <v>125</v>
      </c>
      <c r="B9" s="16">
        <v>1.03</v>
      </c>
      <c r="C9" s="16">
        <v>1.2</v>
      </c>
      <c r="D9" s="9">
        <v>100000</v>
      </c>
      <c r="E9" s="10">
        <f>SUMIF('Budget Lines'!D6:D15,"Run",'Budget Lines'!J6:J15)*B9+SUMIF('Budget Lines'!D6:D15,"Change",'Budget Lines'!J6:J15)*C9-D9</f>
        <v>0</v>
      </c>
      <c r="F9" s="10">
        <f>Dashboard!B6-E9</f>
        <v>0</v>
      </c>
      <c r="G9" s="5" t="s">
        <v>122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4.7109375" customWidth="1"/>
    <col min="2" max="2" width="25.7109375" customWidth="1"/>
    <col min="3" max="3" width="38.7109375" customWidth="1"/>
    <col min="4" max="4" width="22.7109375" customWidth="1"/>
    <col min="5" max="8" width="18.7109375" customWidth="1"/>
    <col min="9" max="9" width="32.7109375" customWidth="1"/>
    <col min="10" max="10" width="18.7109375" customWidth="1"/>
  </cols>
  <sheetData>
    <row r="1" spans="1:10" ht="34" customHeight="1">
      <c r="A1" s="1" t="s">
        <v>126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127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128</v>
      </c>
      <c r="B5" s="6" t="s">
        <v>43</v>
      </c>
      <c r="C5" s="6" t="s">
        <v>129</v>
      </c>
      <c r="D5" s="6" t="s">
        <v>130</v>
      </c>
      <c r="E5" s="6" t="s">
        <v>131</v>
      </c>
      <c r="F5" s="6" t="s">
        <v>132</v>
      </c>
      <c r="G5" s="6" t="s">
        <v>45</v>
      </c>
      <c r="H5" s="6" t="s">
        <v>133</v>
      </c>
      <c r="I5" s="6" t="s">
        <v>134</v>
      </c>
    </row>
    <row r="6" spans="1:10" ht="20" customHeight="1">
      <c r="A6" s="8" t="s">
        <v>135</v>
      </c>
      <c r="B6" s="8" t="s">
        <v>55</v>
      </c>
      <c r="C6" s="8" t="s">
        <v>136</v>
      </c>
      <c r="D6" s="9">
        <v>420000</v>
      </c>
      <c r="E6" s="9">
        <v>60000</v>
      </c>
      <c r="F6" s="10">
        <f>D6-E6</f>
        <v>0</v>
      </c>
      <c r="G6" s="8" t="s">
        <v>137</v>
      </c>
      <c r="H6" s="8" t="s">
        <v>138</v>
      </c>
      <c r="I6" s="8" t="s">
        <v>139</v>
      </c>
    </row>
    <row r="7" spans="1:10" ht="20" customHeight="1">
      <c r="A7" s="8" t="s">
        <v>140</v>
      </c>
      <c r="B7" s="8" t="s">
        <v>61</v>
      </c>
      <c r="C7" s="8" t="s">
        <v>141</v>
      </c>
      <c r="D7" s="9">
        <v>350000</v>
      </c>
      <c r="E7" s="9">
        <v>20000</v>
      </c>
      <c r="F7" s="10">
        <f>D7-E7</f>
        <v>0</v>
      </c>
      <c r="G7" s="8" t="s">
        <v>137</v>
      </c>
      <c r="H7" s="8" t="s">
        <v>138</v>
      </c>
      <c r="I7" s="8" t="s">
        <v>139</v>
      </c>
    </row>
    <row r="8" spans="1:10" ht="20" customHeight="1">
      <c r="A8" s="8" t="s">
        <v>142</v>
      </c>
      <c r="B8" s="8" t="s">
        <v>143</v>
      </c>
      <c r="C8" s="8" t="s">
        <v>144</v>
      </c>
      <c r="D8" s="9">
        <v>280000</v>
      </c>
      <c r="E8" s="9">
        <v>80000</v>
      </c>
      <c r="F8" s="10">
        <f>D8-E8</f>
        <v>0</v>
      </c>
      <c r="G8" s="8" t="s">
        <v>137</v>
      </c>
      <c r="H8" s="8" t="s">
        <v>138</v>
      </c>
      <c r="I8" s="8" t="s">
        <v>139</v>
      </c>
    </row>
    <row r="9" spans="1:10" ht="20" customHeight="1">
      <c r="A9" s="8" t="s">
        <v>145</v>
      </c>
      <c r="B9" s="8" t="s">
        <v>82</v>
      </c>
      <c r="C9" s="8" t="s">
        <v>146</v>
      </c>
      <c r="D9" s="9">
        <v>220000</v>
      </c>
      <c r="E9" s="9">
        <v>25000</v>
      </c>
      <c r="F9" s="10">
        <f>D9-E9</f>
        <v>0</v>
      </c>
      <c r="G9" s="8" t="s">
        <v>137</v>
      </c>
      <c r="H9" s="8" t="s">
        <v>138</v>
      </c>
      <c r="I9" s="8" t="s">
        <v>139</v>
      </c>
    </row>
    <row r="10" spans="1:10" ht="20" customHeight="1">
      <c r="A10" s="8" t="s">
        <v>147</v>
      </c>
      <c r="B10" s="8" t="s">
        <v>85</v>
      </c>
      <c r="C10" s="8" t="s">
        <v>148</v>
      </c>
      <c r="D10" s="9">
        <v>180000</v>
      </c>
      <c r="E10" s="9">
        <v>30000</v>
      </c>
      <c r="F10" s="10">
        <f>D10-E10</f>
        <v>0</v>
      </c>
      <c r="G10" s="8" t="s">
        <v>137</v>
      </c>
      <c r="H10" s="8" t="s">
        <v>138</v>
      </c>
      <c r="I10" s="8" t="s">
        <v>139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150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47</v>
      </c>
      <c r="B5" s="6" t="s">
        <v>151</v>
      </c>
      <c r="C5" s="6" t="s">
        <v>152</v>
      </c>
      <c r="D5" s="6" t="s">
        <v>45</v>
      </c>
      <c r="E5" s="6" t="s">
        <v>153</v>
      </c>
      <c r="F5" s="6" t="s">
        <v>133</v>
      </c>
      <c r="G5" s="6" t="s">
        <v>154</v>
      </c>
    </row>
    <row r="6" spans="1:10" ht="40" customHeight="1">
      <c r="A6" s="5" t="s">
        <v>155</v>
      </c>
      <c r="B6" s="5" t="s">
        <v>156</v>
      </c>
      <c r="C6" s="5" t="s">
        <v>157</v>
      </c>
      <c r="D6" s="8" t="s">
        <v>158</v>
      </c>
      <c r="E6" s="17">
        <v>46284</v>
      </c>
      <c r="F6" s="8" t="s">
        <v>159</v>
      </c>
      <c r="G6" s="8"/>
    </row>
    <row r="7" spans="1:10" ht="40" customHeight="1">
      <c r="A7" s="5" t="s">
        <v>155</v>
      </c>
      <c r="B7" s="5" t="s">
        <v>160</v>
      </c>
      <c r="C7" s="5" t="s">
        <v>161</v>
      </c>
      <c r="D7" s="8" t="s">
        <v>158</v>
      </c>
      <c r="E7" s="17">
        <v>46291</v>
      </c>
      <c r="F7" s="8" t="s">
        <v>159</v>
      </c>
      <c r="G7" s="8"/>
    </row>
    <row r="8" spans="1:10" ht="40" customHeight="1">
      <c r="A8" s="5" t="s">
        <v>162</v>
      </c>
      <c r="B8" s="5" t="s">
        <v>163</v>
      </c>
      <c r="C8" s="5" t="s">
        <v>164</v>
      </c>
      <c r="D8" s="8" t="s">
        <v>158</v>
      </c>
      <c r="E8" s="17">
        <v>46298</v>
      </c>
      <c r="F8" s="8" t="s">
        <v>159</v>
      </c>
      <c r="G8" s="8"/>
    </row>
    <row r="9" spans="1:10" ht="40" customHeight="1">
      <c r="A9" s="5" t="s">
        <v>162</v>
      </c>
      <c r="B9" s="5" t="s">
        <v>165</v>
      </c>
      <c r="C9" s="5" t="s">
        <v>166</v>
      </c>
      <c r="D9" s="8" t="s">
        <v>158</v>
      </c>
      <c r="E9" s="17">
        <v>46305</v>
      </c>
      <c r="F9" s="8" t="s">
        <v>159</v>
      </c>
      <c r="G9" s="8"/>
    </row>
    <row r="10" spans="1:10" ht="40" customHeight="1">
      <c r="A10" s="5" t="s">
        <v>167</v>
      </c>
      <c r="B10" s="5" t="s">
        <v>168</v>
      </c>
      <c r="C10" s="5" t="s">
        <v>169</v>
      </c>
      <c r="D10" s="8" t="s">
        <v>158</v>
      </c>
      <c r="E10" s="17">
        <v>46312</v>
      </c>
      <c r="F10" s="8" t="s">
        <v>159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Budget Lines</vt:lpstr>
      <vt:lpstr>Monthly Plan</vt:lpstr>
      <vt:lpstr>Dashboard</vt:lpstr>
      <vt:lpstr>Scenario</vt:lpstr>
      <vt:lpstr>Savings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IT BUDGET PLANNER</dc:title>
  <dc:subject>IT BUDGET PLANNER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