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rt Here" sheetId="1" r:id="rId1"/>
    <sheet name="Use Case" sheetId="2" r:id="rId2"/>
    <sheet name="Baseline" sheetId="3" r:id="rId3"/>
    <sheet name="TCO" sheetId="4" r:id="rId4"/>
    <sheet name="Governance" sheetId="5" r:id="rId5"/>
    <sheet name="Dashboard" sheetId="6" r:id="rId6"/>
    <sheet name="Scenario" sheetId="7" r:id="rId7"/>
    <sheet name="Action Plan" sheetId="8" r:id="rId8"/>
  </sheets>
  <definedNames>
    <definedName name="_xlnm._FilterDatabase" localSheetId="7" hidden="1">'Action Plan'!$A$5:$G$10</definedName>
    <definedName name="_xlnm._FilterDatabase" localSheetId="2" hidden="1">Baseline!$A$5:$J$10</definedName>
  </definedNames>
  <calcPr calcId="124519" fullCalcOnLoad="1"/>
</workbook>
</file>

<file path=xl/sharedStrings.xml><?xml version="1.0" encoding="utf-8"?>
<sst xmlns="http://schemas.openxmlformats.org/spreadsheetml/2006/main" count="219" uniqueCount="176">
  <si>
    <t>01 / AI VALUE 360</t>
  </si>
  <si>
    <t>ประเมินความคุ้มค่าและมูลค่าจริงจาก AI · Professional Edition · Sample data included</t>
  </si>
  <si>
    <t>เริ่มใช้งานใน 5 ขั้นตอน</t>
  </si>
  <si>
    <t>1 · COPY</t>
  </si>
  <si>
    <t>เก็บไฟล์ต้นฉบับไว้ แล้วทำสำเนาสำหรับโครงการ/องค์กรของคุณ</t>
  </si>
  <si>
    <t>2 · INPUT</t>
  </si>
  <si>
    <t>แทนที่ข้อมูลตัวอย่างในช่องสีเหลือง โดยเริ่มจาก Baseline และ Assumptions</t>
  </si>
  <si>
    <t>3 · REVIEW</t>
  </si>
  <si>
    <t>ตรวจสูตรและสมมติฐานกับเจ้าของข้อมูลหรือ Finance ก่อนใช้ตัดสินใจ</t>
  </si>
  <si>
    <t>4 · DECIDE</t>
  </si>
  <si>
    <t>อ่าน Dashboard, Management Insight และ Scenario เพื่อเลือกสิ่งที่ต้องทำ</t>
  </si>
  <si>
    <t>5 · ACT</t>
  </si>
  <si>
    <t>ระบุเจ้าของ กำหนดเส้นตาย และติดตามผลใน Action Plan</t>
  </si>
  <si>
    <t>โครงสร้างไฟล์</t>
  </si>
  <si>
    <t>Tab</t>
  </si>
  <si>
    <t>หน้าที่</t>
  </si>
  <si>
    <t>สี</t>
  </si>
  <si>
    <t>สิ่งที่ต้องทำ</t>
  </si>
  <si>
    <t>Use Case</t>
  </si>
  <si>
    <t>กำหนดโจทย์ Owner Stage และ Confidence</t>
  </si>
  <si>
    <t>เหลือง = กรอก / ฟ้า = สูตร</t>
  </si>
  <si>
    <t>แทนข้อมูลตัวอย่าง</t>
  </si>
  <si>
    <t>Baseline</t>
  </si>
  <si>
    <t>วัดก่อน/หลังและมูลค่าที่เป็นไปได้</t>
  </si>
  <si>
    <t>TCO</t>
  </si>
  <si>
    <t>รวมต้นทุนตลอดวงจรชีวิต</t>
  </si>
  <si>
    <t>Governance</t>
  </si>
  <si>
    <t>ประเมินความพร้อมและความเสี่ยง</t>
  </si>
  <si>
    <t>Dashboard</t>
  </si>
  <si>
    <t>ROI, Payback, Value Capture และคำแนะนำ</t>
  </si>
  <si>
    <t>Scenario</t>
  </si>
  <si>
    <t>ทดสอบ Adoption, Benefit และ Cost</t>
  </si>
  <si>
    <t>Action Plan</t>
  </si>
  <si>
    <t>ติดตามสิ่งที่ต้องทำ</t>
  </si>
  <si>
    <t>หลักคิดที่ใช้</t>
  </si>
  <si>
    <t>01</t>
  </si>
  <si>
    <t>No Baseline = No ROI</t>
  </si>
  <si>
    <t>02</t>
  </si>
  <si>
    <t>Time Saved ไม่เท่ากับ Cash Saved จนกว่าจะมีแผน Value Capture</t>
  </si>
  <si>
    <t>03</t>
  </si>
  <si>
    <t>ทุก Use Case ต้องมี Financial KPI และ Operational KPI</t>
  </si>
  <si>
    <t>04</t>
  </si>
  <si>
    <t>ตัดสินใจจาก Risk-adjusted Value ไม่ใช่ Benefit ที่คาดหวังเพียงอย่างเดียว</t>
  </si>
  <si>
    <t>การใช้งานและข้อจำกัด</t>
  </si>
  <si>
    <t>ใช้ฟรี ปรับใช้ และแชร์ต่อได้โดยไม่ต้องลงทะเบียน · รองรับ Excel และการ Import เข้า Google Sheets · สูตรและคำแนะนำเป็นเครื่องมือช่วยตัดสินใจ ไม่แทนการตรวจสอบด้านบัญชี กฎหมาย ความปลอดภัย หรือวิชาชีพที่เกี่ยวข้อง · ThinkToFinish — Measure → Understand → Decide → Act → Finish</t>
  </si>
  <si>
    <t>AI USE CASE</t>
  </si>
  <si>
    <t>เริ่มจากปัญหาธุรกิจ ไม่ใช่ชื่อเทคโนโลยี</t>
  </si>
  <si>
    <t>Field</t>
  </si>
  <si>
    <t>Input / Definition</t>
  </si>
  <si>
    <t>ชื่อ Use Case</t>
  </si>
  <si>
    <t>AI Customer Service Assistant</t>
  </si>
  <si>
    <t>Business Problem</t>
  </si>
  <si>
    <t>เจ้าหน้าที่ใช้เวลาตอบคำถามซ้ำจำนวนมาก</t>
  </si>
  <si>
    <t>Process Owner</t>
  </si>
  <si>
    <t>Head of Customer Service</t>
  </si>
  <si>
    <t>Executive Sponsor</t>
  </si>
  <si>
    <t>COO</t>
  </si>
  <si>
    <t>Stage</t>
  </si>
  <si>
    <t>Pilot</t>
  </si>
  <si>
    <t>Start Date</t>
  </si>
  <si>
    <t>Confidence</t>
  </si>
  <si>
    <t>Financial KPI</t>
  </si>
  <si>
    <t>ลด OT และ Outsource</t>
  </si>
  <si>
    <t>Operational KPI</t>
  </si>
  <si>
    <t>Average Handling Time</t>
  </si>
  <si>
    <t>Target 90 Days</t>
  </si>
  <si>
    <t>ลดเวลาตอบเฉลี่ยอย่างน้อย 30%</t>
  </si>
  <si>
    <t>BASELINE &amp; BENEFIT</t>
  </si>
  <si>
    <t>แทนข้อมูลตัวอย่างในช่องสีเหลือง · Annual Potential คำนวณก่อน Capture และ Confidence</t>
  </si>
  <si>
    <t>Metric</t>
  </si>
  <si>
    <t>Direction</t>
  </si>
  <si>
    <t>Before</t>
  </si>
  <si>
    <t>After AI</t>
  </si>
  <si>
    <t>Volume / Month</t>
  </si>
  <si>
    <t>Value / Unit</t>
  </si>
  <si>
    <t>Annual Potential</t>
  </si>
  <si>
    <t>Capture %</t>
  </si>
  <si>
    <t>Realized Benefit</t>
  </si>
  <si>
    <t>Evidence / Note</t>
  </si>
  <si>
    <t>Handling time (minutes)</t>
  </si>
  <si>
    <t>Reduce</t>
  </si>
  <si>
    <t>Time saved converted at hourly rate</t>
  </si>
  <si>
    <t>Error rate</t>
  </si>
  <si>
    <t>Cost per error / rework</t>
  </si>
  <si>
    <t>Conversion rate</t>
  </si>
  <si>
    <t>Increase</t>
  </si>
  <si>
    <t>Contribution per incremental conversion</t>
  </si>
  <si>
    <t>OT hours</t>
  </si>
  <si>
    <t>Direct cash saving</t>
  </si>
  <si>
    <t>Avoided outsource cases</t>
  </si>
  <si>
    <t>Avoided external handling fee</t>
  </si>
  <si>
    <t>TOTAL COST OF OWNERSHIP</t>
  </si>
  <si>
    <t>รวมค่า Technology, Implementation, People, Governance และ Operations</t>
  </si>
  <si>
    <t>Cost Category</t>
  </si>
  <si>
    <t>Initial Cost</t>
  </si>
  <si>
    <t>Annual Cost</t>
  </si>
  <si>
    <t>Year 1 Total</t>
  </si>
  <si>
    <t>Assumption / Source</t>
  </si>
  <si>
    <t>Technology / License</t>
  </si>
  <si>
    <t>แทนด้วยใบเสนอราคา/ประมาณการจริง</t>
  </si>
  <si>
    <t>Implementation &amp; Integration</t>
  </si>
  <si>
    <t>Data Preparation</t>
  </si>
  <si>
    <t>People &amp; Training</t>
  </si>
  <si>
    <t>Governance / Security / Legal</t>
  </si>
  <si>
    <t>Operations &amp; Human Review</t>
  </si>
  <si>
    <t>Change Management</t>
  </si>
  <si>
    <t>TOTAL</t>
  </si>
  <si>
    <t>GOVERNANCE &amp; READINESS</t>
  </si>
  <si>
    <t>ให้คะแนน 1–5 พร้อมหลักฐาน · 1 = ยังไม่มี, 5 = พร้อมและใช้งานจริง</t>
  </si>
  <si>
    <t>Dimension</t>
  </si>
  <si>
    <t>Weight</t>
  </si>
  <si>
    <t>Score 1–5</t>
  </si>
  <si>
    <t>Weighted</t>
  </si>
  <si>
    <t>Evidence / Gap</t>
  </si>
  <si>
    <t>Business problem &amp; owner</t>
  </si>
  <si>
    <t>ระบุเอกสาร/Owner/ช่องว่าง</t>
  </si>
  <si>
    <t>Baseline &amp; measurable KPI</t>
  </si>
  <si>
    <t>Data availability &amp; quality</t>
  </si>
  <si>
    <t>Technical feasibility</t>
  </si>
  <si>
    <t>Privacy &amp; security</t>
  </si>
  <si>
    <t>Human oversight &amp; accountability</t>
  </si>
  <si>
    <t>Change &amp; adoption plan</t>
  </si>
  <si>
    <t>Monitoring &amp; audit trail</t>
  </si>
  <si>
    <t>Readiness</t>
  </si>
  <si>
    <t>EXECUTIVE DASHBOARD</t>
  </si>
  <si>
    <t>AI Value Realization · ใช้ Risk-adjusted Benefit เพื่อการตัดสินใจ</t>
  </si>
  <si>
    <t>YEAR 1 INVESTMENT</t>
  </si>
  <si>
    <t>REALIZED BENEFIT</t>
  </si>
  <si>
    <t>RISK-ADJUSTED BENEFIT</t>
  </si>
  <si>
    <t>ROI</t>
  </si>
  <si>
    <t>PAYBACK (MONTHS)</t>
  </si>
  <si>
    <t>MANAGEMENT INSIGHT</t>
  </si>
  <si>
    <t>VALUE QUALITY</t>
  </si>
  <si>
    <t>Result</t>
  </si>
  <si>
    <t>Interpretation</t>
  </si>
  <si>
    <t>Potential Benefit</t>
  </si>
  <si>
    <t>มูลค่าก่อนคำนึงถึงการ Capture</t>
  </si>
  <si>
    <t>Value Capture Rate</t>
  </si>
  <si>
    <t>สัดส่วนที่เปลี่ยนเป็นมูลค่าจริง</t>
  </si>
  <si>
    <t>ความพร้อมด้านธุรกิจ ข้อมูล เทคโนโลยี และกำกับดูแล</t>
  </si>
  <si>
    <t>Net Risk-adjusted Value</t>
  </si>
  <si>
    <t>มูลค่าสุทธิหลัง Confidence และต้นทุน</t>
  </si>
  <si>
    <t>SCENARIO ANALYSIS</t>
  </si>
  <si>
    <t>ทดสอบผลกระทบของ Adoption, Benefit, Cost และ Confidence</t>
  </si>
  <si>
    <t>Benefit Factor</t>
  </si>
  <si>
    <t>Cost Factor</t>
  </si>
  <si>
    <t>Adj. Benefit</t>
  </si>
  <si>
    <t>Year 1 Cost</t>
  </si>
  <si>
    <t>Net Value</t>
  </si>
  <si>
    <t>Conservative</t>
  </si>
  <si>
    <t>Base</t>
  </si>
  <si>
    <t>Upside</t>
  </si>
  <si>
    <t>ACTION PLAN</t>
  </si>
  <si>
    <t>เปลี่ยน Insight ให้เป็นงานที่มีเจ้าของและเส้นตาย</t>
  </si>
  <si>
    <t>Priority</t>
  </si>
  <si>
    <t>Trigger / Finding</t>
  </si>
  <si>
    <t>Recommended Action</t>
  </si>
  <si>
    <t>Owner</t>
  </si>
  <si>
    <t>Due Date</t>
  </si>
  <si>
    <t>Status</t>
  </si>
  <si>
    <t>Evidence / Result</t>
  </si>
  <si>
    <t>P1</t>
  </si>
  <si>
    <t>Readiness &lt; 70%</t>
  </si>
  <si>
    <t>ปิดช่องว่างด้าน Data, Privacy, Security และ Accountability ก่อน Scale</t>
  </si>
  <si>
    <t>ระบุเจ้าของ</t>
  </si>
  <si>
    <t>Not Started</t>
  </si>
  <si>
    <t>ROI &lt; 0%</t>
  </si>
  <si>
    <t>ทบทวน Scope, TCO และ Benefit ที่นับซ้ำ; พิจารณา Redesign หรือ Stop</t>
  </si>
  <si>
    <t>P2</t>
  </si>
  <si>
    <t>Value Capture &lt; 60%</t>
  </si>
  <si>
    <t>ผูกเวลาที่ประหยัดได้กับ OT, Outsource, Headcount avoidance, Capacity หรือ Revenue ที่เกิดจริง</t>
  </si>
  <si>
    <t>Confidence &lt; 70%</t>
  </si>
  <si>
    <t>ทำ Pilot แบบมี Control Group และเก็บ Baseline/T1/T2</t>
  </si>
  <si>
    <t>P3</t>
  </si>
  <si>
    <t>Pilot ผ่านเกณฑ์</t>
  </si>
  <si>
    <t>กำหนด Stage Gate, Monitoring, Owner และงบสำหรับ Scale</t>
  </si>
</sst>
</file>

<file path=xl/styles.xml><?xml version="1.0" encoding="utf-8"?>
<styleSheet xmlns="http://schemas.openxmlformats.org/spreadsheetml/2006/main">
  <numFmts count="6">
    <numFmt numFmtId="164" formatCode="dd mmm yyyy"/>
    <numFmt numFmtId="165" formatCode="0.0%"/>
    <numFmt numFmtId="166" formatCode="#,##0.00;[Red]-#,##0.00"/>
    <numFmt numFmtId="167" formatCode="฿#,##0;[Red]-฿#,##0"/>
    <numFmt numFmtId="168" formatCode="฿#,##0"/>
    <numFmt numFmtId="169" formatCode="#,##0.0"/>
  </numFmts>
  <fonts count="11">
    <font>
      <sz val="11"/>
      <color theme="1"/>
      <name val="Calibri"/>
      <family val="2"/>
      <scheme val="minor"/>
    </font>
    <font>
      <b/>
      <sz val="23"/>
      <color rgb="FFFFFFFF"/>
      <name val="Calibri"/>
      <family val="2"/>
      <scheme val="minor"/>
    </font>
    <font>
      <sz val="10"/>
      <color rgb="FFBCD1EC"/>
      <name val="Calibri"/>
      <family val="2"/>
      <scheme val="minor"/>
    </font>
    <font>
      <b/>
      <sz val="11"/>
      <color rgb="FF081229"/>
      <name val="Calibri"/>
      <family val="2"/>
      <scheme val="minor"/>
    </font>
    <font>
      <b/>
      <sz val="9"/>
      <color rgb="FF17243A"/>
      <name val="Calibri"/>
      <family val="2"/>
      <scheme val="minor"/>
    </font>
    <font>
      <sz val="9"/>
      <color rgb="FF17243A"/>
      <name val="Calibri"/>
      <family val="2"/>
      <scheme val="minor"/>
    </font>
    <font>
      <b/>
      <sz val="9"/>
      <color rgb="FFFFFFFF"/>
      <name val="Calibri"/>
      <family val="2"/>
      <scheme val="minor"/>
    </font>
    <font>
      <i/>
      <sz val="8"/>
      <color rgb="FF61708A"/>
      <name val="Calibri"/>
      <family val="2"/>
      <scheme val="minor"/>
    </font>
    <font>
      <b/>
      <sz val="9"/>
      <color rgb="FFB7CAE5"/>
      <name val="Calibri"/>
      <family val="2"/>
      <scheme val="minor"/>
    </font>
    <font>
      <b/>
      <sz val="17"/>
      <color rgb="FF6EE7FF"/>
      <name val="Calibri"/>
      <family val="2"/>
      <scheme val="minor"/>
    </font>
    <font>
      <b/>
      <sz val="19"/>
      <color rgb="FF6EE7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81229"/>
        <bgColor indexed="64"/>
      </patternFill>
    </fill>
    <fill>
      <patternFill patternType="solid">
        <fgColor rgb="FF6EE7FF"/>
        <bgColor indexed="64"/>
      </patternFill>
    </fill>
    <fill>
      <patternFill patternType="solid">
        <fgColor rgb="FFF5F8FC"/>
        <bgColor indexed="64"/>
      </patternFill>
    </fill>
    <fill>
      <patternFill patternType="solid">
        <fgColor rgb="FF10213F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E8F7FB"/>
        <bgColor indexed="64"/>
      </patternFill>
    </fill>
  </fills>
  <borders count="3">
    <border>
      <left/>
      <right/>
      <top/>
      <bottom/>
      <diagonal/>
    </border>
    <border>
      <left style="thin">
        <color rgb="FFDCE4EF"/>
      </left>
      <right style="thin">
        <color rgb="FFDCE4EF"/>
      </right>
      <top style="thin">
        <color rgb="FFDCE4EF"/>
      </top>
      <bottom style="thin">
        <color rgb="FFDCE4EF"/>
      </bottom>
      <diagonal/>
    </border>
    <border>
      <left style="thin">
        <color rgb="FF10213F"/>
      </left>
      <right style="thin">
        <color rgb="FF10213F"/>
      </right>
      <top style="thin">
        <color rgb="FF10213F"/>
      </top>
      <bottom style="thin">
        <color rgb="FF10213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6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5" fillId="6" borderId="1" xfId="0" applyFont="1" applyFill="1" applyBorder="1" applyAlignment="1" applyProtection="1">
      <alignment vertical="top" wrapText="1"/>
      <protection locked="0"/>
    </xf>
    <xf numFmtId="164" fontId="5" fillId="6" borderId="1" xfId="0" applyNumberFormat="1" applyFont="1" applyFill="1" applyBorder="1" applyProtection="1">
      <protection locked="0"/>
    </xf>
    <xf numFmtId="165" fontId="5" fillId="6" borderId="1" xfId="0" applyNumberFormat="1" applyFont="1" applyFill="1" applyBorder="1" applyProtection="1">
      <protection locked="0"/>
    </xf>
    <xf numFmtId="166" fontId="5" fillId="6" borderId="1" xfId="0" applyNumberFormat="1" applyFont="1" applyFill="1" applyBorder="1" applyProtection="1">
      <protection locked="0"/>
    </xf>
    <xf numFmtId="167" fontId="5" fillId="6" borderId="1" xfId="0" applyNumberFormat="1" applyFont="1" applyFill="1" applyBorder="1" applyProtection="1">
      <protection locked="0"/>
    </xf>
    <xf numFmtId="167" fontId="5" fillId="7" borderId="1" xfId="0" applyNumberFormat="1" applyFont="1" applyFill="1" applyBorder="1"/>
    <xf numFmtId="166" fontId="5" fillId="7" borderId="1" xfId="0" applyNumberFormat="1" applyFont="1" applyFill="1" applyBorder="1"/>
    <xf numFmtId="165" fontId="5" fillId="7" borderId="1" xfId="0" applyNumberFormat="1" applyFont="1" applyFill="1" applyBorder="1"/>
    <xf numFmtId="0" fontId="8" fillId="5" borderId="0" xfId="0" applyFont="1" applyFill="1" applyAlignment="1">
      <alignment horizontal="center" vertical="center"/>
    </xf>
    <xf numFmtId="168" fontId="9" fillId="5" borderId="0" xfId="0" applyNumberFormat="1" applyFont="1" applyFill="1" applyAlignment="1">
      <alignment horizontal="center" vertical="center"/>
    </xf>
    <xf numFmtId="165" fontId="10" fillId="5" borderId="0" xfId="0" applyNumberFormat="1" applyFont="1" applyFill="1" applyAlignment="1">
      <alignment horizontal="center" vertical="center"/>
    </xf>
    <xf numFmtId="169" fontId="10" fillId="5" borderId="0" xfId="0" applyNumberFormat="1" applyFont="1" applyFill="1" applyAlignment="1">
      <alignment horizontal="center" vertical="center"/>
    </xf>
    <xf numFmtId="0" fontId="4" fillId="7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Potential vs Realized Benefit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Annual Potential</c:v>
          </c:tx>
          <c:cat>
            <c:strRef>
              <c:f>Baseline!$A$6:$A$10</c:f>
              <c:strCache>
                <c:ptCount val="5"/>
                <c:pt idx="0">
                  <c:v>Handling time (minutes)</c:v>
                </c:pt>
                <c:pt idx="1">
                  <c:v>Error rate</c:v>
                </c:pt>
                <c:pt idx="2">
                  <c:v>Conversion rate</c:v>
                </c:pt>
                <c:pt idx="3">
                  <c:v>OT hours</c:v>
                </c:pt>
                <c:pt idx="4">
                  <c:v>Avoided outsource cases</c:v>
                </c:pt>
              </c:strCache>
            </c:strRef>
          </c:cat>
          <c:val>
            <c:numRef>
              <c:f>Baseline!$G$6:$G$10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v>Realized</c:v>
          </c:tx>
          <c:cat>
            <c:strRef>
              <c:f>Baseline!$A$6:$A$10</c:f>
              <c:strCache>
                <c:ptCount val="5"/>
                <c:pt idx="0">
                  <c:v>Handling time (minutes)</c:v>
                </c:pt>
                <c:pt idx="1">
                  <c:v>Error rate</c:v>
                </c:pt>
                <c:pt idx="2">
                  <c:v>Conversion rate</c:v>
                </c:pt>
                <c:pt idx="3">
                  <c:v>OT hours</c:v>
                </c:pt>
                <c:pt idx="4">
                  <c:v>Avoided outsource cases</c:v>
                </c:pt>
              </c:strCache>
            </c:strRef>
          </c:cat>
          <c:val>
            <c:numRef>
              <c:f>Baseline!$I$6:$I$10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5</xdr:col>
      <xdr:colOff>390525</xdr:colOff>
      <xdr:row>35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35"/>
  <sheetViews>
    <sheetView showGridLines="0" tabSelected="1" workbookViewId="0"/>
  </sheetViews>
  <sheetFormatPr defaultRowHeight="20" customHeight="1"/>
  <cols>
    <col min="1" max="1" width="19.7109375" customWidth="1"/>
    <col min="2" max="2" width="27.7109375" customWidth="1"/>
    <col min="3" max="3" width="54.7109375" customWidth="1"/>
    <col min="4" max="4" width="20.7109375" customWidth="1"/>
    <col min="5" max="10" width="18.7109375" customWidth="1"/>
  </cols>
  <sheetData>
    <row r="1" spans="1:10" ht="3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ht="2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</row>
    <row r="6" spans="1:10" ht="20" customHeight="1">
      <c r="A6" s="4" t="s">
        <v>3</v>
      </c>
      <c r="B6" s="5" t="s">
        <v>4</v>
      </c>
      <c r="C6" s="5"/>
      <c r="D6" s="5"/>
      <c r="E6" s="5"/>
      <c r="F6" s="5"/>
      <c r="G6" s="5"/>
      <c r="H6" s="5"/>
      <c r="I6" s="5"/>
      <c r="J6" s="5"/>
    </row>
    <row r="7" spans="1:10" ht="20" customHeight="1">
      <c r="A7" s="4" t="s">
        <v>5</v>
      </c>
      <c r="B7" s="5" t="s">
        <v>6</v>
      </c>
      <c r="C7" s="5"/>
      <c r="D7" s="5"/>
      <c r="E7" s="5"/>
      <c r="F7" s="5"/>
      <c r="G7" s="5"/>
      <c r="H7" s="5"/>
      <c r="I7" s="5"/>
      <c r="J7" s="5"/>
    </row>
    <row r="8" spans="1:10" ht="20" customHeight="1">
      <c r="A8" s="4" t="s">
        <v>7</v>
      </c>
      <c r="B8" s="5" t="s">
        <v>8</v>
      </c>
      <c r="C8" s="5"/>
      <c r="D8" s="5"/>
      <c r="E8" s="5"/>
      <c r="F8" s="5"/>
      <c r="G8" s="5"/>
      <c r="H8" s="5"/>
      <c r="I8" s="5"/>
      <c r="J8" s="5"/>
    </row>
    <row r="9" spans="1:10" ht="20" customHeight="1">
      <c r="A9" s="4" t="s">
        <v>9</v>
      </c>
      <c r="B9" s="5" t="s">
        <v>10</v>
      </c>
      <c r="C9" s="5"/>
      <c r="D9" s="5"/>
      <c r="E9" s="5"/>
      <c r="F9" s="5"/>
      <c r="G9" s="5"/>
      <c r="H9" s="5"/>
      <c r="I9" s="5"/>
      <c r="J9" s="5"/>
    </row>
    <row r="10" spans="1:10" ht="20" customHeight="1">
      <c r="A10" s="4" t="s">
        <v>11</v>
      </c>
      <c r="B10" s="5" t="s">
        <v>12</v>
      </c>
      <c r="C10" s="5"/>
      <c r="D10" s="5"/>
      <c r="E10" s="5"/>
      <c r="F10" s="5"/>
      <c r="G10" s="5"/>
      <c r="H10" s="5"/>
      <c r="I10" s="5"/>
      <c r="J10" s="5"/>
    </row>
    <row r="12" spans="1:10" ht="25" customHeight="1">
      <c r="A12" s="3" t="s">
        <v>13</v>
      </c>
      <c r="B12" s="3"/>
      <c r="C12" s="3"/>
      <c r="D12" s="3"/>
      <c r="E12" s="3"/>
      <c r="F12" s="3"/>
      <c r="G12" s="3"/>
      <c r="H12" s="3"/>
      <c r="I12" s="3"/>
      <c r="J12" s="3"/>
    </row>
    <row r="14" spans="1:10" ht="30" customHeight="1">
      <c r="A14" s="6" t="s">
        <v>14</v>
      </c>
      <c r="B14" s="6" t="s">
        <v>15</v>
      </c>
      <c r="C14" s="6" t="s">
        <v>16</v>
      </c>
      <c r="D14" s="6" t="s">
        <v>17</v>
      </c>
    </row>
    <row r="15" spans="1:10" ht="20" customHeight="1">
      <c r="A15" s="4" t="s">
        <v>18</v>
      </c>
      <c r="B15" s="5" t="s">
        <v>19</v>
      </c>
      <c r="C15" s="5" t="s">
        <v>20</v>
      </c>
      <c r="D15" s="5" t="s">
        <v>21</v>
      </c>
    </row>
    <row r="16" spans="1:10" ht="20" customHeight="1">
      <c r="A16" s="4" t="s">
        <v>22</v>
      </c>
      <c r="B16" s="5" t="s">
        <v>23</v>
      </c>
      <c r="C16" s="5" t="s">
        <v>20</v>
      </c>
      <c r="D16" s="5" t="s">
        <v>21</v>
      </c>
    </row>
    <row r="17" spans="1:10" ht="20" customHeight="1">
      <c r="A17" s="4" t="s">
        <v>24</v>
      </c>
      <c r="B17" s="5" t="s">
        <v>25</v>
      </c>
      <c r="C17" s="5" t="s">
        <v>20</v>
      </c>
      <c r="D17" s="5" t="s">
        <v>21</v>
      </c>
    </row>
    <row r="18" spans="1:10" ht="20" customHeight="1">
      <c r="A18" s="4" t="s">
        <v>26</v>
      </c>
      <c r="B18" s="5" t="s">
        <v>27</v>
      </c>
      <c r="C18" s="5" t="s">
        <v>20</v>
      </c>
      <c r="D18" s="5" t="s">
        <v>21</v>
      </c>
    </row>
    <row r="19" spans="1:10" ht="20" customHeight="1">
      <c r="A19" s="4" t="s">
        <v>28</v>
      </c>
      <c r="B19" s="5" t="s">
        <v>29</v>
      </c>
      <c r="C19" s="5" t="s">
        <v>20</v>
      </c>
      <c r="D19" s="5" t="s">
        <v>21</v>
      </c>
    </row>
    <row r="20" spans="1:10" ht="20" customHeight="1">
      <c r="A20" s="4" t="s">
        <v>30</v>
      </c>
      <c r="B20" s="5" t="s">
        <v>31</v>
      </c>
      <c r="C20" s="5" t="s">
        <v>20</v>
      </c>
      <c r="D20" s="5" t="s">
        <v>21</v>
      </c>
    </row>
    <row r="21" spans="1:10" ht="20" customHeight="1">
      <c r="A21" s="4" t="s">
        <v>32</v>
      </c>
      <c r="B21" s="5" t="s">
        <v>33</v>
      </c>
      <c r="C21" s="5" t="s">
        <v>20</v>
      </c>
      <c r="D21" s="5" t="s">
        <v>21</v>
      </c>
    </row>
    <row r="23" spans="1:10" ht="25" customHeight="1">
      <c r="A23" s="3" t="s">
        <v>34</v>
      </c>
      <c r="B23" s="3"/>
      <c r="C23" s="3"/>
      <c r="D23" s="3"/>
      <c r="E23" s="3"/>
      <c r="F23" s="3"/>
      <c r="G23" s="3"/>
      <c r="H23" s="3"/>
      <c r="I23" s="3"/>
      <c r="J23" s="3"/>
    </row>
    <row r="25" spans="1:10" ht="20" customHeight="1">
      <c r="A25" s="4" t="s">
        <v>35</v>
      </c>
      <c r="B25" s="5" t="s">
        <v>36</v>
      </c>
      <c r="C25" s="5"/>
      <c r="D25" s="5"/>
      <c r="E25" s="5"/>
      <c r="F25" s="5"/>
      <c r="G25" s="5"/>
      <c r="H25" s="5"/>
      <c r="I25" s="5"/>
      <c r="J25" s="5"/>
    </row>
    <row r="26" spans="1:10" ht="20" customHeight="1">
      <c r="A26" s="4" t="s">
        <v>37</v>
      </c>
      <c r="B26" s="5" t="s">
        <v>38</v>
      </c>
      <c r="C26" s="5"/>
      <c r="D26" s="5"/>
      <c r="E26" s="5"/>
      <c r="F26" s="5"/>
      <c r="G26" s="5"/>
      <c r="H26" s="5"/>
      <c r="I26" s="5"/>
      <c r="J26" s="5"/>
    </row>
    <row r="27" spans="1:10" ht="20" customHeight="1">
      <c r="A27" s="4" t="s">
        <v>39</v>
      </c>
      <c r="B27" s="5" t="s">
        <v>40</v>
      </c>
      <c r="C27" s="5"/>
      <c r="D27" s="5"/>
      <c r="E27" s="5"/>
      <c r="F27" s="5"/>
      <c r="G27" s="5"/>
      <c r="H27" s="5"/>
      <c r="I27" s="5"/>
      <c r="J27" s="5"/>
    </row>
    <row r="28" spans="1:10" ht="20" customHeight="1">
      <c r="A28" s="4" t="s">
        <v>41</v>
      </c>
      <c r="B28" s="5" t="s">
        <v>42</v>
      </c>
      <c r="C28" s="5"/>
      <c r="D28" s="5"/>
      <c r="E28" s="5"/>
      <c r="F28" s="5"/>
      <c r="G28" s="5"/>
      <c r="H28" s="5"/>
      <c r="I28" s="5"/>
      <c r="J28" s="5"/>
    </row>
    <row r="31" spans="1:10" ht="25" customHeight="1">
      <c r="A31" s="3" t="s">
        <v>43</v>
      </c>
      <c r="B31" s="3"/>
      <c r="C31" s="3"/>
      <c r="D31" s="3"/>
      <c r="E31" s="3"/>
      <c r="F31" s="3"/>
      <c r="G31" s="3"/>
      <c r="H31" s="3"/>
      <c r="I31" s="3"/>
      <c r="J31" s="3"/>
    </row>
    <row r="33" spans="1:10" ht="34" customHeight="1">
      <c r="A33" s="7" t="s">
        <v>44</v>
      </c>
      <c r="B33" s="7"/>
      <c r="C33" s="7"/>
      <c r="D33" s="7"/>
      <c r="E33" s="7"/>
      <c r="F33" s="7"/>
      <c r="G33" s="7"/>
      <c r="H33" s="7"/>
      <c r="I33" s="7"/>
      <c r="J33" s="7"/>
    </row>
    <row r="34" spans="1:10" ht="20" customHeight="1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20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</sheetData>
  <mergeCells count="16">
    <mergeCell ref="A1:J1"/>
    <mergeCell ref="A2:J2"/>
    <mergeCell ref="A4:J4"/>
    <mergeCell ref="B6:J6"/>
    <mergeCell ref="B7:J7"/>
    <mergeCell ref="B8:J8"/>
    <mergeCell ref="B9:J9"/>
    <mergeCell ref="B10:J10"/>
    <mergeCell ref="A12:J12"/>
    <mergeCell ref="A23:J23"/>
    <mergeCell ref="B25:J25"/>
    <mergeCell ref="B26:J26"/>
    <mergeCell ref="B27:J27"/>
    <mergeCell ref="B28:J28"/>
    <mergeCell ref="A31:J31"/>
    <mergeCell ref="A33:J35"/>
  </mergeCells>
  <pageMargins left="0.35" right="0.35" top="0.55" bottom="0.55" header="0.3" footer="0.3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5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3.7109375" customWidth="1"/>
    <col min="2" max="2" width="32.7109375" customWidth="1"/>
    <col min="3" max="4" width="22.7109375" customWidth="1"/>
    <col min="5" max="5" width="20.7109375" customWidth="1"/>
    <col min="6" max="10" width="18.7109375" customWidth="1"/>
  </cols>
  <sheetData>
    <row r="1" spans="1:10" ht="34" customHeight="1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47</v>
      </c>
      <c r="B5" s="6" t="s">
        <v>48</v>
      </c>
    </row>
    <row r="6" spans="1:10" ht="20" customHeight="1">
      <c r="A6" s="4" t="s">
        <v>49</v>
      </c>
      <c r="B6" s="8" t="s">
        <v>50</v>
      </c>
    </row>
    <row r="7" spans="1:10" ht="20" customHeight="1">
      <c r="A7" s="4" t="s">
        <v>51</v>
      </c>
      <c r="B7" s="8" t="s">
        <v>52</v>
      </c>
    </row>
    <row r="8" spans="1:10" ht="20" customHeight="1">
      <c r="A8" s="4" t="s">
        <v>53</v>
      </c>
      <c r="B8" s="8" t="s">
        <v>54</v>
      </c>
    </row>
    <row r="9" spans="1:10" ht="20" customHeight="1">
      <c r="A9" s="4" t="s">
        <v>55</v>
      </c>
      <c r="B9" s="8" t="s">
        <v>56</v>
      </c>
    </row>
    <row r="10" spans="1:10" ht="20" customHeight="1">
      <c r="A10" s="4" t="s">
        <v>57</v>
      </c>
      <c r="B10" s="8" t="s">
        <v>58</v>
      </c>
    </row>
    <row r="11" spans="1:10" ht="20" customHeight="1">
      <c r="A11" s="4" t="s">
        <v>59</v>
      </c>
      <c r="B11" s="9">
        <v>46296</v>
      </c>
    </row>
    <row r="12" spans="1:10" ht="20" customHeight="1">
      <c r="A12" s="4" t="s">
        <v>60</v>
      </c>
      <c r="B12" s="10">
        <v>0.7</v>
      </c>
    </row>
    <row r="13" spans="1:10" ht="20" customHeight="1">
      <c r="A13" s="4" t="s">
        <v>61</v>
      </c>
      <c r="B13" s="8" t="s">
        <v>62</v>
      </c>
    </row>
    <row r="14" spans="1:10" ht="20" customHeight="1">
      <c r="A14" s="4" t="s">
        <v>63</v>
      </c>
      <c r="B14" s="8" t="s">
        <v>64</v>
      </c>
    </row>
    <row r="15" spans="1:10" ht="20" customHeight="1">
      <c r="A15" s="4" t="s">
        <v>65</v>
      </c>
      <c r="B15" s="8" t="s">
        <v>66</v>
      </c>
    </row>
  </sheetData>
  <sheetProtection sheet="1" objects="1" scenarios="1" sort="0" autoFilter="0"/>
  <mergeCells count="2">
    <mergeCell ref="A1:J1"/>
    <mergeCell ref="A2:J2"/>
  </mergeCells>
  <dataValidations count="1">
    <dataValidation type="list" allowBlank="1" showInputMessage="1" showErrorMessage="1" sqref="B10">
      <formula1>"Idea,Assess,Pilot,Scale,Operate,Stop"</formula1>
    </dataValidation>
  </dataValidations>
  <pageMargins left="0.35" right="0.35" top="0.55" bottom="0.55" header="0.3" footer="0.3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4.7109375" customWidth="1"/>
    <col min="2" max="2" width="14.7109375" customWidth="1"/>
    <col min="3" max="5" width="16.7109375" customWidth="1"/>
    <col min="6" max="8" width="18.7109375" customWidth="1"/>
    <col min="9" max="9" width="28.7109375" customWidth="1"/>
    <col min="10" max="10" width="16.7109375" customWidth="1"/>
  </cols>
  <sheetData>
    <row r="1" spans="1:10" ht="34" customHeight="1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69</v>
      </c>
      <c r="B5" s="6" t="s">
        <v>70</v>
      </c>
      <c r="C5" s="6" t="s">
        <v>71</v>
      </c>
      <c r="D5" s="6" t="s">
        <v>72</v>
      </c>
      <c r="E5" s="6" t="s">
        <v>73</v>
      </c>
      <c r="F5" s="6" t="s">
        <v>74</v>
      </c>
      <c r="G5" s="6" t="s">
        <v>75</v>
      </c>
      <c r="H5" s="6" t="s">
        <v>76</v>
      </c>
      <c r="I5" s="6" t="s">
        <v>77</v>
      </c>
      <c r="J5" s="6" t="s">
        <v>78</v>
      </c>
    </row>
    <row r="6" spans="1:10" ht="20" customHeight="1">
      <c r="A6" s="8" t="s">
        <v>79</v>
      </c>
      <c r="B6" s="8" t="s">
        <v>80</v>
      </c>
      <c r="C6" s="11">
        <v>30</v>
      </c>
      <c r="D6" s="11">
        <v>12</v>
      </c>
      <c r="E6" s="11">
        <v>2000</v>
      </c>
      <c r="F6" s="12">
        <v>5.833333333333333</v>
      </c>
      <c r="G6" s="13">
        <f>MAX(IF(B6="Reduce",C6-D6,D6-C6),0)*E6*F6*12</f>
        <v>0</v>
      </c>
      <c r="H6" s="10">
        <v>0.65</v>
      </c>
      <c r="I6" s="13">
        <f>G6*H6</f>
        <v>0</v>
      </c>
      <c r="J6" s="8" t="s">
        <v>81</v>
      </c>
    </row>
    <row r="7" spans="1:10" ht="20" customHeight="1">
      <c r="A7" s="8" t="s">
        <v>82</v>
      </c>
      <c r="B7" s="8" t="s">
        <v>80</v>
      </c>
      <c r="C7" s="10">
        <v>0.05</v>
      </c>
      <c r="D7" s="10">
        <v>0.02</v>
      </c>
      <c r="E7" s="11">
        <v>2000</v>
      </c>
      <c r="F7" s="12">
        <v>1200</v>
      </c>
      <c r="G7" s="13">
        <f>MAX(IF(B7="Reduce",C7-D7,D7-C7),0)*E7*F7*12</f>
        <v>0</v>
      </c>
      <c r="H7" s="10">
        <v>0.8</v>
      </c>
      <c r="I7" s="13">
        <f>G7*H7</f>
        <v>0</v>
      </c>
      <c r="J7" s="8" t="s">
        <v>83</v>
      </c>
    </row>
    <row r="8" spans="1:10" ht="20" customHeight="1">
      <c r="A8" s="8" t="s">
        <v>84</v>
      </c>
      <c r="B8" s="8" t="s">
        <v>85</v>
      </c>
      <c r="C8" s="10">
        <v>0.04</v>
      </c>
      <c r="D8" s="10">
        <v>0.048</v>
      </c>
      <c r="E8" s="11">
        <v>8000</v>
      </c>
      <c r="F8" s="12">
        <v>500</v>
      </c>
      <c r="G8" s="13">
        <f>MAX(IF(B8="Reduce",C8-D8,D8-C8),0)*E8*F8*12</f>
        <v>0</v>
      </c>
      <c r="H8" s="10">
        <v>0.55</v>
      </c>
      <c r="I8" s="13">
        <f>G8*H8</f>
        <v>0</v>
      </c>
      <c r="J8" s="8" t="s">
        <v>86</v>
      </c>
    </row>
    <row r="9" spans="1:10" ht="20" customHeight="1">
      <c r="A9" s="8" t="s">
        <v>87</v>
      </c>
      <c r="B9" s="8" t="s">
        <v>80</v>
      </c>
      <c r="C9" s="11">
        <v>420</v>
      </c>
      <c r="D9" s="11">
        <v>180</v>
      </c>
      <c r="E9" s="11">
        <v>1</v>
      </c>
      <c r="F9" s="12">
        <v>450</v>
      </c>
      <c r="G9" s="13">
        <f>MAX(IF(B9="Reduce",C9-D9,D9-C9),0)*E9*F9*12</f>
        <v>0</v>
      </c>
      <c r="H9" s="10">
        <v>0.95</v>
      </c>
      <c r="I9" s="13">
        <f>G9*H9</f>
        <v>0</v>
      </c>
      <c r="J9" s="8" t="s">
        <v>88</v>
      </c>
    </row>
    <row r="10" spans="1:10" ht="20" customHeight="1">
      <c r="A10" s="8" t="s">
        <v>89</v>
      </c>
      <c r="B10" s="8" t="s">
        <v>85</v>
      </c>
      <c r="C10" s="11">
        <v>0</v>
      </c>
      <c r="D10" s="11">
        <v>300</v>
      </c>
      <c r="E10" s="11">
        <v>1</v>
      </c>
      <c r="F10" s="12">
        <v>280</v>
      </c>
      <c r="G10" s="13">
        <f>MAX(IF(B10="Reduce",C10-D10,D10-C10),0)*E10*F10*12</f>
        <v>0</v>
      </c>
      <c r="H10" s="10">
        <v>0.9</v>
      </c>
      <c r="I10" s="13">
        <f>G10*H10</f>
        <v>0</v>
      </c>
      <c r="J10" s="8" t="s">
        <v>90</v>
      </c>
    </row>
  </sheetData>
  <sheetProtection sheet="1" objects="1" scenarios="1" sort="0" autoFilter="0"/>
  <autoFilter ref="A5:J10"/>
  <mergeCells count="2">
    <mergeCell ref="A1:J1"/>
    <mergeCell ref="A2:J2"/>
  </mergeCells>
  <dataValidations count="1">
    <dataValidation type="list" allowBlank="1" showInputMessage="1" showErrorMessage="1" sqref="B6:B21">
      <formula1>"Reduce,Increase"</formula1>
    </dataValidation>
  </dataValidations>
  <pageMargins left="0.35" right="0.35" top="0.55" bottom="0.55" header="0.3" footer="0.3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4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5.7109375" customWidth="1"/>
    <col min="2" max="4" width="20.7109375" customWidth="1"/>
    <col min="5" max="5" width="40.7109375" customWidth="1"/>
    <col min="6" max="10" width="18.7109375" customWidth="1"/>
  </cols>
  <sheetData>
    <row r="1" spans="1:10" ht="34" customHeight="1">
      <c r="A1" s="1" t="s">
        <v>91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93</v>
      </c>
      <c r="B5" s="6" t="s">
        <v>94</v>
      </c>
      <c r="C5" s="6" t="s">
        <v>95</v>
      </c>
      <c r="D5" s="6" t="s">
        <v>96</v>
      </c>
      <c r="E5" s="6" t="s">
        <v>97</v>
      </c>
    </row>
    <row r="6" spans="1:10" ht="20" customHeight="1">
      <c r="A6" s="8" t="s">
        <v>98</v>
      </c>
      <c r="B6" s="12">
        <v>250000</v>
      </c>
      <c r="C6" s="12">
        <v>720000</v>
      </c>
      <c r="D6" s="13">
        <f>B6+C6</f>
        <v>0</v>
      </c>
      <c r="E6" s="8" t="s">
        <v>99</v>
      </c>
    </row>
    <row r="7" spans="1:10" ht="20" customHeight="1">
      <c r="A7" s="8" t="s">
        <v>100</v>
      </c>
      <c r="B7" s="12">
        <v>850000</v>
      </c>
      <c r="C7" s="12">
        <v>180000</v>
      </c>
      <c r="D7" s="13">
        <f>B7+C7</f>
        <v>0</v>
      </c>
      <c r="E7" s="8" t="s">
        <v>99</v>
      </c>
    </row>
    <row r="8" spans="1:10" ht="20" customHeight="1">
      <c r="A8" s="8" t="s">
        <v>101</v>
      </c>
      <c r="B8" s="12">
        <v>400000</v>
      </c>
      <c r="C8" s="12">
        <v>120000</v>
      </c>
      <c r="D8" s="13">
        <f>B8+C8</f>
        <v>0</v>
      </c>
      <c r="E8" s="8" t="s">
        <v>99</v>
      </c>
    </row>
    <row r="9" spans="1:10" ht="20" customHeight="1">
      <c r="A9" s="8" t="s">
        <v>102</v>
      </c>
      <c r="B9" s="12">
        <v>300000</v>
      </c>
      <c r="C9" s="12">
        <v>160000</v>
      </c>
      <c r="D9" s="13">
        <f>B9+C9</f>
        <v>0</v>
      </c>
      <c r="E9" s="8" t="s">
        <v>99</v>
      </c>
    </row>
    <row r="10" spans="1:10" ht="20" customHeight="1">
      <c r="A10" s="8" t="s">
        <v>103</v>
      </c>
      <c r="B10" s="12">
        <v>280000</v>
      </c>
      <c r="C10" s="12">
        <v>140000</v>
      </c>
      <c r="D10" s="13">
        <f>B10+C10</f>
        <v>0</v>
      </c>
      <c r="E10" s="8" t="s">
        <v>99</v>
      </c>
    </row>
    <row r="11" spans="1:10" ht="20" customHeight="1">
      <c r="A11" s="8" t="s">
        <v>104</v>
      </c>
      <c r="B11" s="12">
        <v>0</v>
      </c>
      <c r="C11" s="12">
        <v>480000</v>
      </c>
      <c r="D11" s="13">
        <f>B11+C11</f>
        <v>0</v>
      </c>
      <c r="E11" s="8" t="s">
        <v>99</v>
      </c>
    </row>
    <row r="12" spans="1:10" ht="20" customHeight="1">
      <c r="A12" s="8" t="s">
        <v>105</v>
      </c>
      <c r="B12" s="12">
        <v>180000</v>
      </c>
      <c r="C12" s="12">
        <v>90000</v>
      </c>
      <c r="D12" s="13">
        <f>B12+C12</f>
        <v>0</v>
      </c>
      <c r="E12" s="8" t="s">
        <v>99</v>
      </c>
    </row>
    <row r="14" spans="1:10" ht="20" customHeight="1">
      <c r="A14" s="6" t="s">
        <v>106</v>
      </c>
      <c r="B14" s="13">
        <f>SUM(B6:B12)</f>
        <v>0</v>
      </c>
      <c r="C14" s="13">
        <f>SUM(C6:C12)</f>
        <v>0</v>
      </c>
      <c r="D14" s="13">
        <f>SUM(D6:D12)</f>
        <v>0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5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9.7109375" customWidth="1"/>
    <col min="2" max="2" width="18.7109375" customWidth="1"/>
    <col min="3" max="3" width="14.7109375" customWidth="1"/>
    <col min="4" max="4" width="17.7109375" customWidth="1"/>
    <col min="5" max="5" width="42.7109375" customWidth="1"/>
    <col min="6" max="10" width="18.7109375" customWidth="1"/>
  </cols>
  <sheetData>
    <row r="1" spans="1:10" ht="34" customHeight="1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109</v>
      </c>
      <c r="B5" s="6" t="s">
        <v>110</v>
      </c>
      <c r="C5" s="6" t="s">
        <v>111</v>
      </c>
      <c r="D5" s="6" t="s">
        <v>112</v>
      </c>
      <c r="E5" s="6" t="s">
        <v>113</v>
      </c>
    </row>
    <row r="6" spans="1:10" ht="20" customHeight="1">
      <c r="A6" s="8" t="s">
        <v>114</v>
      </c>
      <c r="B6" s="10">
        <v>0.15</v>
      </c>
      <c r="C6" s="11">
        <v>4</v>
      </c>
      <c r="D6" s="14">
        <f>B6*C6</f>
        <v>0</v>
      </c>
      <c r="E6" s="8" t="s">
        <v>115</v>
      </c>
    </row>
    <row r="7" spans="1:10" ht="20" customHeight="1">
      <c r="A7" s="8" t="s">
        <v>116</v>
      </c>
      <c r="B7" s="10">
        <v>0.15</v>
      </c>
      <c r="C7" s="11">
        <v>3</v>
      </c>
      <c r="D7" s="14">
        <f>B7*C7</f>
        <v>0</v>
      </c>
      <c r="E7" s="8" t="s">
        <v>115</v>
      </c>
    </row>
    <row r="8" spans="1:10" ht="20" customHeight="1">
      <c r="A8" s="8" t="s">
        <v>117</v>
      </c>
      <c r="B8" s="10">
        <v>0.15</v>
      </c>
      <c r="C8" s="11">
        <v>3</v>
      </c>
      <c r="D8" s="14">
        <f>B8*C8</f>
        <v>0</v>
      </c>
      <c r="E8" s="8" t="s">
        <v>115</v>
      </c>
    </row>
    <row r="9" spans="1:10" ht="20" customHeight="1">
      <c r="A9" s="8" t="s">
        <v>118</v>
      </c>
      <c r="B9" s="10">
        <v>0.1</v>
      </c>
      <c r="C9" s="11">
        <v>4</v>
      </c>
      <c r="D9" s="14">
        <f>B9*C9</f>
        <v>0</v>
      </c>
      <c r="E9" s="8" t="s">
        <v>115</v>
      </c>
    </row>
    <row r="10" spans="1:10" ht="20" customHeight="1">
      <c r="A10" s="8" t="s">
        <v>119</v>
      </c>
      <c r="B10" s="10">
        <v>0.15</v>
      </c>
      <c r="C10" s="11">
        <v>3</v>
      </c>
      <c r="D10" s="14">
        <f>B10*C10</f>
        <v>0</v>
      </c>
      <c r="E10" s="8" t="s">
        <v>115</v>
      </c>
    </row>
    <row r="11" spans="1:10" ht="20" customHeight="1">
      <c r="A11" s="8" t="s">
        <v>120</v>
      </c>
      <c r="B11" s="10">
        <v>0.1</v>
      </c>
      <c r="C11" s="11">
        <v>4</v>
      </c>
      <c r="D11" s="14">
        <f>B11*C11</f>
        <v>0</v>
      </c>
      <c r="E11" s="8" t="s">
        <v>115</v>
      </c>
    </row>
    <row r="12" spans="1:10" ht="20" customHeight="1">
      <c r="A12" s="8" t="s">
        <v>121</v>
      </c>
      <c r="B12" s="10">
        <v>0.1</v>
      </c>
      <c r="C12" s="11">
        <v>3</v>
      </c>
      <c r="D12" s="14">
        <f>B12*C12</f>
        <v>0</v>
      </c>
      <c r="E12" s="8" t="s">
        <v>115</v>
      </c>
    </row>
    <row r="13" spans="1:10" ht="20" customHeight="1">
      <c r="A13" s="8" t="s">
        <v>122</v>
      </c>
      <c r="B13" s="10">
        <v>0.1</v>
      </c>
      <c r="C13" s="11">
        <v>2</v>
      </c>
      <c r="D13" s="14">
        <f>B13*C13</f>
        <v>0</v>
      </c>
      <c r="E13" s="8" t="s">
        <v>115</v>
      </c>
    </row>
    <row r="15" spans="1:10" ht="20" customHeight="1">
      <c r="A15" s="6" t="s">
        <v>123</v>
      </c>
      <c r="D15" s="15">
        <f>SUM(D6:D13)/5</f>
        <v>0</v>
      </c>
    </row>
  </sheetData>
  <sheetProtection sheet="1" objects="1" scenarios="1" sort="0" autoFilter="0"/>
  <mergeCells count="2">
    <mergeCell ref="A1:J1"/>
    <mergeCell ref="A2:J2"/>
  </mergeCells>
  <dataValidations count="1">
    <dataValidation type="whole" allowBlank="1" showInputMessage="1" showErrorMessage="1" sqref="C6:C31">
      <formula1>1</formula1>
      <formula2>5</formula2>
    </dataValidation>
  </dataValidations>
  <pageMargins left="0.35" right="0.35" top="0.55" bottom="0.55" header="0.3" footer="0.3"/>
  <pageSetup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21"/>
  <sheetViews>
    <sheetView showGridLines="0" workbookViewId="0"/>
  </sheetViews>
  <sheetFormatPr defaultRowHeight="20" customHeight="1"/>
  <cols>
    <col min="1" max="10" width="18.7109375" customWidth="1"/>
  </cols>
  <sheetData>
    <row r="1" spans="1:10" ht="34" customHeight="1">
      <c r="A1" s="1" t="s">
        <v>124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125</v>
      </c>
      <c r="B2" s="2"/>
      <c r="C2" s="2"/>
      <c r="D2" s="2"/>
      <c r="E2" s="2"/>
      <c r="F2" s="2"/>
      <c r="G2" s="2"/>
      <c r="H2" s="2"/>
      <c r="I2" s="2"/>
      <c r="J2" s="2"/>
    </row>
    <row r="5" spans="1:10" ht="20" customHeight="1">
      <c r="A5" s="16" t="s">
        <v>126</v>
      </c>
      <c r="B5" s="16"/>
      <c r="C5" s="16" t="s">
        <v>127</v>
      </c>
      <c r="D5" s="16"/>
      <c r="E5" s="16" t="s">
        <v>128</v>
      </c>
      <c r="F5" s="16"/>
      <c r="G5" s="16" t="s">
        <v>129</v>
      </c>
      <c r="H5" s="16"/>
      <c r="I5" s="16" t="s">
        <v>130</v>
      </c>
      <c r="J5" s="16"/>
    </row>
    <row r="6" spans="1:10" ht="20" customHeight="1">
      <c r="A6" s="17">
        <f>TCO!D14</f>
        <v>0</v>
      </c>
      <c r="B6" s="17"/>
      <c r="C6" s="17">
        <f>SUM(Baseline!I6:I10)</f>
        <v>0</v>
      </c>
      <c r="D6" s="17"/>
      <c r="E6" s="17">
        <f>SUM(Baseline!I6:I10)*'Use Case'!B12</f>
        <v>0</v>
      </c>
      <c r="F6" s="17"/>
      <c r="G6" s="18">
        <f>IFERROR((F6-B6)/B6,0)</f>
        <v>0</v>
      </c>
      <c r="H6" s="18"/>
      <c r="I6" s="19">
        <f>IFERROR(TCO!B14/((SUM(Baseline!I6:I10)-TCO!C14)/12),0)</f>
        <v>0</v>
      </c>
      <c r="J6" s="19"/>
    </row>
    <row r="7" spans="1:10" ht="20" customHeight="1">
      <c r="A7" s="17"/>
      <c r="B7" s="17"/>
      <c r="C7" s="17"/>
      <c r="D7" s="17"/>
      <c r="E7" s="17"/>
      <c r="F7" s="17"/>
      <c r="G7" s="18"/>
      <c r="H7" s="18"/>
      <c r="I7" s="19"/>
      <c r="J7" s="19"/>
    </row>
    <row r="9" spans="1:10" ht="25" customHeight="1">
      <c r="A9" s="3" t="s">
        <v>131</v>
      </c>
      <c r="B9" s="3"/>
      <c r="C9" s="3"/>
      <c r="D9" s="3"/>
      <c r="E9" s="3"/>
      <c r="F9" s="3"/>
      <c r="G9" s="3"/>
      <c r="H9" s="3"/>
      <c r="I9" s="3"/>
      <c r="J9" s="3"/>
    </row>
    <row r="10" spans="1:10" ht="20" customHeight="1">
      <c r="A10" s="20">
        <f>IF(G6&gt;=0.5,"Scale candidate: ผลตอบแทนหลังปรับความเสี่ยงสูง ตรวจ Capacity และ Governance ก่อนขยายผล",IF(G6&gt;=0,"Pilot / Improve: มีมูลค่าแต่ยังต้องเพิ่ม Adoption, Capture หรือ Confidence","Redesign / Stop: ผลตอบแทนยังไม่ผ่าน ทบทวน Baseline, Scope และ TCO"))</f>
        <v>0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20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pans="1:10" ht="20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</row>
    <row r="15" spans="1:10" ht="25" customHeight="1">
      <c r="A15" s="3" t="s">
        <v>132</v>
      </c>
      <c r="B15" s="3"/>
      <c r="C15" s="3"/>
      <c r="D15" s="3"/>
      <c r="E15" s="3"/>
      <c r="F15" s="3"/>
      <c r="G15" s="3"/>
      <c r="H15" s="3"/>
      <c r="I15" s="3"/>
      <c r="J15" s="3"/>
    </row>
    <row r="17" spans="1:6" ht="30" customHeight="1">
      <c r="A17" s="6" t="s">
        <v>69</v>
      </c>
      <c r="B17" s="6" t="s">
        <v>133</v>
      </c>
      <c r="C17" s="6" t="s">
        <v>134</v>
      </c>
    </row>
    <row r="18" spans="1:6" ht="20" customHeight="1">
      <c r="A18" s="4" t="s">
        <v>135</v>
      </c>
      <c r="B18" s="13">
        <f>SUM(Baseline!G6:G10)</f>
        <v>0</v>
      </c>
      <c r="C18" s="5" t="s">
        <v>136</v>
      </c>
      <c r="D18" s="5"/>
      <c r="E18" s="5"/>
      <c r="F18" s="5"/>
    </row>
    <row r="19" spans="1:6" ht="20" customHeight="1">
      <c r="A19" s="4" t="s">
        <v>137</v>
      </c>
      <c r="B19" s="15">
        <f>IFERROR(SUM(Baseline!I6:I10)/SUM(Baseline!G6:G10),0)</f>
        <v>0</v>
      </c>
      <c r="C19" s="5" t="s">
        <v>138</v>
      </c>
      <c r="D19" s="5"/>
      <c r="E19" s="5"/>
      <c r="F19" s="5"/>
    </row>
    <row r="20" spans="1:6" ht="20" customHeight="1">
      <c r="A20" s="4" t="s">
        <v>123</v>
      </c>
      <c r="B20" s="15">
        <f>Governance!D15</f>
        <v>0</v>
      </c>
      <c r="C20" s="5" t="s">
        <v>139</v>
      </c>
      <c r="D20" s="5"/>
      <c r="E20" s="5"/>
      <c r="F20" s="5"/>
    </row>
    <row r="21" spans="1:6" ht="20" customHeight="1">
      <c r="A21" s="4" t="s">
        <v>140</v>
      </c>
      <c r="B21" s="13">
        <f>F6-B6</f>
        <v>0</v>
      </c>
      <c r="C21" s="5" t="s">
        <v>141</v>
      </c>
      <c r="D21" s="5"/>
      <c r="E21" s="5"/>
      <c r="F21" s="5"/>
    </row>
  </sheetData>
  <mergeCells count="19">
    <mergeCell ref="A1:J1"/>
    <mergeCell ref="A2:J2"/>
    <mergeCell ref="A5:B5"/>
    <mergeCell ref="A6:B7"/>
    <mergeCell ref="C5:D5"/>
    <mergeCell ref="C6:D7"/>
    <mergeCell ref="E5:F5"/>
    <mergeCell ref="E6:F7"/>
    <mergeCell ref="G5:H5"/>
    <mergeCell ref="G6:H7"/>
    <mergeCell ref="I5:J5"/>
    <mergeCell ref="I6:J7"/>
    <mergeCell ref="A9:J9"/>
    <mergeCell ref="A10:J12"/>
    <mergeCell ref="A15:J15"/>
    <mergeCell ref="C18:F18"/>
    <mergeCell ref="C19:F19"/>
    <mergeCell ref="C20:F20"/>
    <mergeCell ref="C21:F21"/>
  </mergeCells>
  <pageMargins left="0.35" right="0.35" top="0.55" bottom="0.55" header="0.3" footer="0.3"/>
  <pageSetup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8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0.7109375" customWidth="1"/>
    <col min="2" max="4" width="18.7109375" customWidth="1"/>
    <col min="5" max="6" width="20.7109375" customWidth="1"/>
    <col min="7" max="7" width="34.7109375" customWidth="1"/>
    <col min="8" max="10" width="18.7109375" customWidth="1"/>
  </cols>
  <sheetData>
    <row r="1" spans="1:10" ht="34" customHeight="1">
      <c r="A1" s="1" t="s">
        <v>142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143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30</v>
      </c>
      <c r="B5" s="6" t="s">
        <v>144</v>
      </c>
      <c r="C5" s="6" t="s">
        <v>145</v>
      </c>
      <c r="D5" s="6" t="s">
        <v>60</v>
      </c>
      <c r="E5" s="6" t="s">
        <v>146</v>
      </c>
      <c r="F5" s="6" t="s">
        <v>147</v>
      </c>
      <c r="G5" s="6" t="s">
        <v>148</v>
      </c>
      <c r="H5" s="6" t="s">
        <v>129</v>
      </c>
    </row>
    <row r="6" spans="1:10" ht="20" customHeight="1">
      <c r="A6" s="8" t="s">
        <v>149</v>
      </c>
      <c r="B6" s="10">
        <v>0.7</v>
      </c>
      <c r="C6" s="10">
        <v>1.15</v>
      </c>
      <c r="D6" s="10">
        <v>0.55</v>
      </c>
      <c r="E6" s="13">
        <f>SUM(Baseline!I6:I10)*B6*D6</f>
        <v>0</v>
      </c>
      <c r="F6" s="13">
        <f>TCO!D14*C6</f>
        <v>0</v>
      </c>
      <c r="G6" s="13">
        <f>E6-F6</f>
        <v>0</v>
      </c>
      <c r="H6" s="15">
        <f>IFERROR(G6/F6,0)</f>
        <v>0</v>
      </c>
    </row>
    <row r="7" spans="1:10" ht="20" customHeight="1">
      <c r="A7" s="8" t="s">
        <v>150</v>
      </c>
      <c r="B7" s="10">
        <v>1</v>
      </c>
      <c r="C7" s="10">
        <v>1</v>
      </c>
      <c r="D7" s="10">
        <v>0.7</v>
      </c>
      <c r="E7" s="13">
        <f>SUM(Baseline!I6:I10)*B7*D7</f>
        <v>0</v>
      </c>
      <c r="F7" s="13">
        <f>TCO!D14*C7</f>
        <v>0</v>
      </c>
      <c r="G7" s="13">
        <f>E7-F7</f>
        <v>0</v>
      </c>
      <c r="H7" s="15">
        <f>IFERROR(G7/F7,0)</f>
        <v>0</v>
      </c>
    </row>
    <row r="8" spans="1:10" ht="20" customHeight="1">
      <c r="A8" s="8" t="s">
        <v>151</v>
      </c>
      <c r="B8" s="10">
        <v>1.25</v>
      </c>
      <c r="C8" s="10">
        <v>0.95</v>
      </c>
      <c r="D8" s="10">
        <v>0.85</v>
      </c>
      <c r="E8" s="13">
        <f>SUM(Baseline!I6:I10)*B8*D8</f>
        <v>0</v>
      </c>
      <c r="F8" s="13">
        <f>TCO!D14*C8</f>
        <v>0</v>
      </c>
      <c r="G8" s="13">
        <f>E8-F8</f>
        <v>0</v>
      </c>
      <c r="H8" s="15">
        <f>IFERROR(G8/F8,0)</f>
        <v>0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2.7109375" customWidth="1"/>
    <col min="2" max="2" width="27.7109375" customWidth="1"/>
    <col min="3" max="3" width="52.7109375" customWidth="1"/>
    <col min="4" max="4" width="21.7109375" customWidth="1"/>
    <col min="5" max="5" width="16.7109375" customWidth="1"/>
    <col min="6" max="6" width="17.7109375" customWidth="1"/>
    <col min="7" max="7" width="30.7109375" customWidth="1"/>
    <col min="8" max="10" width="18.7109375" customWidth="1"/>
  </cols>
  <sheetData>
    <row r="1" spans="1:10" ht="34" customHeight="1">
      <c r="A1" s="1" t="s">
        <v>152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153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154</v>
      </c>
      <c r="B5" s="6" t="s">
        <v>155</v>
      </c>
      <c r="C5" s="6" t="s">
        <v>156</v>
      </c>
      <c r="D5" s="6" t="s">
        <v>157</v>
      </c>
      <c r="E5" s="6" t="s">
        <v>158</v>
      </c>
      <c r="F5" s="6" t="s">
        <v>159</v>
      </c>
      <c r="G5" s="6" t="s">
        <v>160</v>
      </c>
    </row>
    <row r="6" spans="1:10" ht="40" customHeight="1">
      <c r="A6" s="5" t="s">
        <v>161</v>
      </c>
      <c r="B6" s="5" t="s">
        <v>162</v>
      </c>
      <c r="C6" s="5" t="s">
        <v>163</v>
      </c>
      <c r="D6" s="8" t="s">
        <v>164</v>
      </c>
      <c r="E6" s="9">
        <v>46284</v>
      </c>
      <c r="F6" s="8" t="s">
        <v>165</v>
      </c>
      <c r="G6" s="8"/>
    </row>
    <row r="7" spans="1:10" ht="40" customHeight="1">
      <c r="A7" s="5" t="s">
        <v>161</v>
      </c>
      <c r="B7" s="5" t="s">
        <v>166</v>
      </c>
      <c r="C7" s="5" t="s">
        <v>167</v>
      </c>
      <c r="D7" s="8" t="s">
        <v>164</v>
      </c>
      <c r="E7" s="9">
        <v>46291</v>
      </c>
      <c r="F7" s="8" t="s">
        <v>165</v>
      </c>
      <c r="G7" s="8"/>
    </row>
    <row r="8" spans="1:10" ht="40" customHeight="1">
      <c r="A8" s="5" t="s">
        <v>168</v>
      </c>
      <c r="B8" s="5" t="s">
        <v>169</v>
      </c>
      <c r="C8" s="5" t="s">
        <v>170</v>
      </c>
      <c r="D8" s="8" t="s">
        <v>164</v>
      </c>
      <c r="E8" s="9">
        <v>46298</v>
      </c>
      <c r="F8" s="8" t="s">
        <v>165</v>
      </c>
      <c r="G8" s="8"/>
    </row>
    <row r="9" spans="1:10" ht="40" customHeight="1">
      <c r="A9" s="5" t="s">
        <v>168</v>
      </c>
      <c r="B9" s="5" t="s">
        <v>171</v>
      </c>
      <c r="C9" s="5" t="s">
        <v>172</v>
      </c>
      <c r="D9" s="8" t="s">
        <v>164</v>
      </c>
      <c r="E9" s="9">
        <v>46305</v>
      </c>
      <c r="F9" s="8" t="s">
        <v>165</v>
      </c>
      <c r="G9" s="8"/>
    </row>
    <row r="10" spans="1:10" ht="40" customHeight="1">
      <c r="A10" s="5" t="s">
        <v>173</v>
      </c>
      <c r="B10" s="5" t="s">
        <v>174</v>
      </c>
      <c r="C10" s="5" t="s">
        <v>175</v>
      </c>
      <c r="D10" s="8" t="s">
        <v>164</v>
      </c>
      <c r="E10" s="9">
        <v>46312</v>
      </c>
      <c r="F10" s="8" t="s">
        <v>165</v>
      </c>
      <c r="G10" s="8"/>
    </row>
  </sheetData>
  <sheetProtection sheet="1" objects="1" scenarios="1" sort="0" autoFilter="0"/>
  <autoFilter ref="A5:G10"/>
  <mergeCells count="2">
    <mergeCell ref="A1:J1"/>
    <mergeCell ref="A2:J2"/>
  </mergeCells>
  <dataValidations count="1">
    <dataValidation type="list" allowBlank="1" showInputMessage="1" showErrorMessage="1" sqref="F6:F41">
      <formula1>"Not Started,In Progress,Blocked,Done"</formula1>
    </dataValidation>
  </dataValidations>
  <pageMargins left="0.35" right="0.35" top="0.55" bottom="0.5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Start Here</vt:lpstr>
      <vt:lpstr>Use Case</vt:lpstr>
      <vt:lpstr>Baseline</vt:lpstr>
      <vt:lpstr>TCO</vt:lpstr>
      <vt:lpstr>Governance</vt:lpstr>
      <vt:lpstr>Dashboard</vt:lpstr>
      <vt:lpstr>Scenario</vt:lpstr>
      <vt:lpstr>Action Plan</vt:lpstr>
    </vt:vector>
  </TitlesOfParts>
  <Company>ThinkToFinish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ThinkToFinish AI VALUE 360</dc:title>
  <dc:subject>AI VALUE 360</dc:subject>
  <dc:creator>ThinkToFinish</dc:creator>
  <dc:description>Free professional management toolkit. Sample data included.</dc:description>
  <cp:lastModifiedBy>ThinkToFinish</cp:lastModifiedBy>
  <dcterms:created xsi:type="dcterms:W3CDTF">2026-09-12T04:32:35Z</dcterms:created>
  <dcterms:modified xsi:type="dcterms:W3CDTF">2026-09-12T04:32:35Z</dcterms:modified>
</cp:coreProperties>
</file>